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6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7.xml" ContentType="application/vnd.openxmlformats-officedocument.spreadsheetml.comments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8.xml" ContentType="application/vnd.openxmlformats-officedocument.spreadsheetml.comments+xml"/>
  <Override PartName="/xl/drawings/drawing14.xml" ContentType="application/vnd.openxmlformats-officedocument.drawing+xml"/>
  <Override PartName="/xl/comments9.xml" ContentType="application/vnd.openxmlformats-officedocument.spreadsheetml.comments+xml"/>
  <Override PartName="/xl/drawings/drawing15.xml" ContentType="application/vnd.openxmlformats-officedocument.drawing+xml"/>
  <Override PartName="/xl/comments10.xml" ContentType="application/vnd.openxmlformats-officedocument.spreadsheetml.comments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 FROM HOME\SCHEDULE\"/>
    </mc:Choice>
  </mc:AlternateContent>
  <xr:revisionPtr revIDLastSave="0" documentId="13_ncr:1_{5B1DAAE0-611B-437E-B457-E03204198125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MENU" sheetId="1" r:id="rId1"/>
    <sheet name="CIT" sheetId="2" r:id="rId2"/>
    <sheet name="CV1" sheetId="3" r:id="rId3"/>
    <sheet name="Sheet3" sheetId="4" state="hidden" r:id="rId4"/>
    <sheet name="CV2" sheetId="5" r:id="rId5"/>
    <sheet name="CV3" sheetId="6" r:id="rId6"/>
    <sheet name="CV5" sheetId="7" r:id="rId7"/>
    <sheet name="CVX1-QVS" sheetId="8" r:id="rId8"/>
    <sheet name="CHL" sheetId="9" r:id="rId9"/>
    <sheet name="CKI" sheetId="10" r:id="rId10"/>
    <sheet name="KTX1" sheetId="11" r:id="rId11"/>
    <sheet name="KTX6" sheetId="12" state="hidden" r:id="rId12"/>
    <sheet name="THX" sheetId="13" r:id="rId13"/>
    <sheet name="Port Klang West &amp; Pasir Gudang " sheetId="14" r:id="rId14"/>
    <sheet name="Jakarta (Direct)" sheetId="15" r:id="rId15"/>
    <sheet name="YANGON (AWPT)" sheetId="16" r:id="rId16"/>
    <sheet name="Yangon (MIP &amp; MITT)" sheetId="17" r:id="rId17"/>
    <sheet name="Sheet2" sheetId="18" state="hidden" r:id="rId18"/>
    <sheet name="INDONESIA via PKL, SGP" sheetId="19" r:id="rId19"/>
    <sheet name="PHILIPPINES" sheetId="20" r:id="rId20"/>
    <sheet name="MALAYSIA via PKG, SGP" sheetId="21" r:id="rId21"/>
    <sheet name="Sheet1" sheetId="22" state="hidden" r:id="rId22"/>
    <sheet name="Chittagong via PKG, SGP" sheetId="23" r:id="rId23"/>
    <sheet name="India via  PKG, SGP" sheetId="24" r:id="rId24"/>
  </sheets>
  <definedNames>
    <definedName name="_xlnm._FilterDatabase" localSheetId="8" hidden="1">CHL!$A$9:$J$9</definedName>
    <definedName name="_xlnm._FilterDatabase" localSheetId="23" hidden="1">'India via  PKG, SGP'!#REF!</definedName>
    <definedName name="_xlnm._FilterDatabase" localSheetId="10" hidden="1">'KTX1'!#REF!</definedName>
    <definedName name="_xlnm._FilterDatabase" localSheetId="11" hidden="1">'KTX6'!#REF!</definedName>
    <definedName name="_xlnm._FilterDatabase" localSheetId="0" hidden="1">MENU!#REF!</definedName>
    <definedName name="Z_035FD7B7_E407_47C6_82D2_F16A7036DEE3_.wvu.FilterData" localSheetId="8" hidden="1">CHL!$A$9:$J$9</definedName>
    <definedName name="Z_035FD7B7_E407_47C6_82D2_F16A7036DEE3_.wvu.Rows" localSheetId="4" hidden="1">'CV2'!$38:$49</definedName>
    <definedName name="Z_23D6460C_E645_4432_B260_E5EED77E92F3_.wvu.Cols" localSheetId="0" hidden="1">MENU!$J:$J</definedName>
    <definedName name="Z_23D6460C_E645_4432_B260_E5EED77E92F3_.wvu.FilterData" localSheetId="8" hidden="1">CHL!$A$9:$J$9</definedName>
    <definedName name="Z_23D6460C_E645_4432_B260_E5EED77E92F3_.wvu.PrintArea" localSheetId="22" hidden="1">'Chittagong via PKG, SGP'!$A$1:$J$65</definedName>
    <definedName name="Z_23D6460C_E645_4432_B260_E5EED77E92F3_.wvu.PrintArea" localSheetId="9" hidden="1">CKI!$A$1:$I$25</definedName>
    <definedName name="Z_23D6460C_E645_4432_B260_E5EED77E92F3_.wvu.PrintArea" localSheetId="2" hidden="1">'CV1'!$A$1:$G$27</definedName>
    <definedName name="Z_23D6460C_E645_4432_B260_E5EED77E92F3_.wvu.PrintArea" localSheetId="4" hidden="1">'CV2'!$A$1:$F$72</definedName>
    <definedName name="Z_23D6460C_E645_4432_B260_E5EED77E92F3_.wvu.PrintArea" localSheetId="6" hidden="1">'CV5'!$A$1:$G$29</definedName>
    <definedName name="Z_23D6460C_E645_4432_B260_E5EED77E92F3_.wvu.PrintArea" localSheetId="7" hidden="1">'CVX1-QVS'!$A$1:$E$43</definedName>
    <definedName name="Z_23D6460C_E645_4432_B260_E5EED77E92F3_.wvu.PrintArea" localSheetId="23" hidden="1">'India via  PKG, SGP'!$A$1:$M$119</definedName>
    <definedName name="Z_23D6460C_E645_4432_B260_E5EED77E92F3_.wvu.PrintArea" localSheetId="13" hidden="1">'Port Klang West &amp; Pasir Gudang '!$A$1:$E$34</definedName>
    <definedName name="Z_23D6460C_E645_4432_B260_E5EED77E92F3_.wvu.PrintArea" localSheetId="12" hidden="1">THX!$A$1:$G$47</definedName>
    <definedName name="Z_23D6460C_E645_4432_B260_E5EED77E92F3_.wvu.PrintArea" localSheetId="15" hidden="1">'YANGON (AWPT)'!$A$1:$I$75</definedName>
    <definedName name="Z_23D6460C_E645_4432_B260_E5EED77E92F3_.wvu.PrintArea" localSheetId="16" hidden="1">'Yangon (MIP &amp; MITT)'!$A$1:$I$48</definedName>
    <definedName name="Z_31B68A70_C7DD_4FAB_BB9E_F8C3E90103F5_.wvu.Cols" localSheetId="0" hidden="1">MENU!$J:$J</definedName>
    <definedName name="Z_31B68A70_C7DD_4FAB_BB9E_F8C3E90103F5_.wvu.FilterData" localSheetId="8" hidden="1">CHL!$A$9:$J$9</definedName>
    <definedName name="Z_31B68A70_C7DD_4FAB_BB9E_F8C3E90103F5_.wvu.FilterData" localSheetId="10" hidden="1">'KTX1'!#REF!</definedName>
    <definedName name="Z_31B68A70_C7DD_4FAB_BB9E_F8C3E90103F5_.wvu.FilterData" localSheetId="11" hidden="1">'KTX6'!#REF!</definedName>
    <definedName name="Z_31B68A70_C7DD_4FAB_BB9E_F8C3E90103F5_.wvu.PrintArea" localSheetId="22" hidden="1">'Chittagong via PKG, SGP'!$A$1:$J$65</definedName>
    <definedName name="Z_31B68A70_C7DD_4FAB_BB9E_F8C3E90103F5_.wvu.PrintArea" localSheetId="9" hidden="1">CKI!$A$1:$I$25</definedName>
    <definedName name="Z_31B68A70_C7DD_4FAB_BB9E_F8C3E90103F5_.wvu.PrintArea" localSheetId="2" hidden="1">'CV1'!$A$1:$G$27</definedName>
    <definedName name="Z_31B68A70_C7DD_4FAB_BB9E_F8C3E90103F5_.wvu.PrintArea" localSheetId="4" hidden="1">'CV2'!$A$1:$F$72</definedName>
    <definedName name="Z_31B68A70_C7DD_4FAB_BB9E_F8C3E90103F5_.wvu.PrintArea" localSheetId="6" hidden="1">'CV5'!$A$1:$G$29</definedName>
    <definedName name="Z_31B68A70_C7DD_4FAB_BB9E_F8C3E90103F5_.wvu.PrintArea" localSheetId="7" hidden="1">'CVX1-QVS'!$A$1:$E$43</definedName>
    <definedName name="Z_31B68A70_C7DD_4FAB_BB9E_F8C3E90103F5_.wvu.PrintArea" localSheetId="23" hidden="1">'India via  PKG, SGP'!$A$1:$M$119</definedName>
    <definedName name="Z_31B68A70_C7DD_4FAB_BB9E_F8C3E90103F5_.wvu.PrintArea" localSheetId="13" hidden="1">'Port Klang West &amp; Pasir Gudang '!$A$1:$E$34</definedName>
    <definedName name="Z_31B68A70_C7DD_4FAB_BB9E_F8C3E90103F5_.wvu.PrintArea" localSheetId="12" hidden="1">THX!$A$1:$G$47</definedName>
    <definedName name="Z_31B68A70_C7DD_4FAB_BB9E_F8C3E90103F5_.wvu.PrintArea" localSheetId="15" hidden="1">'YANGON (AWPT)'!$A$1:$I$75</definedName>
    <definedName name="Z_31B68A70_C7DD_4FAB_BB9E_F8C3E90103F5_.wvu.PrintArea" localSheetId="16" hidden="1">'Yangon (MIP &amp; MITT)'!$A$1:$I$48</definedName>
    <definedName name="Z_36EED012_CDEF_4DC1_8A77_CC61E5DDA9AF_.wvu.FilterData" localSheetId="8" hidden="1">CHL!$A$9:$J$9</definedName>
    <definedName name="Z_3DA74F3E_F145_470D_BDA0_4288A858AFDF_.wvu.FilterData" localSheetId="8" hidden="1">CHL!$A$9:$J$9</definedName>
    <definedName name="Z_3E9A2BAE_164D_47A0_8104_C7D4E0A4EAEF_.wvu.FilterData" localSheetId="8" hidden="1">CHL!$A$9:$J$9</definedName>
    <definedName name="Z_4BAB3EE4_9C54_4B90_B433_C200B8083694_.wvu.FilterData" localSheetId="8" hidden="1">CHL!$A$9:$J$9</definedName>
    <definedName name="Z_6D779134_8889_443F_9ACA_8D735092180D_.wvu.FilterData" localSheetId="8" hidden="1">CHL!$A$9:$J$9</definedName>
    <definedName name="Z_77C6715E_78A8_45AF_BBE5_55C648F3FD39_.wvu.FilterData" localSheetId="8" hidden="1">CHL!$A$9:$J$9</definedName>
    <definedName name="Z_84961B56_497C_43F0_A7D1_C91E9F82D88E_.wvu.Cols" localSheetId="0" hidden="1">MENU!$J:$J</definedName>
    <definedName name="Z_84961B56_497C_43F0_A7D1_C91E9F82D88E_.wvu.FilterData" localSheetId="8" hidden="1">CHL!$A$9:$J$9</definedName>
    <definedName name="Z_84961B56_497C_43F0_A7D1_C91E9F82D88E_.wvu.FilterData" localSheetId="10" hidden="1">'KTX1'!#REF!</definedName>
    <definedName name="Z_84961B56_497C_43F0_A7D1_C91E9F82D88E_.wvu.FilterData" localSheetId="11" hidden="1">'KTX6'!#REF!</definedName>
    <definedName name="Z_84961B56_497C_43F0_A7D1_C91E9F82D88E_.wvu.PrintArea" localSheetId="22" hidden="1">'Chittagong via PKG, SGP'!$A$1:$J$65</definedName>
    <definedName name="Z_84961B56_497C_43F0_A7D1_C91E9F82D88E_.wvu.PrintArea" localSheetId="9" hidden="1">CKI!$A$1:$I$25</definedName>
    <definedName name="Z_84961B56_497C_43F0_A7D1_C91E9F82D88E_.wvu.PrintArea" localSheetId="2" hidden="1">'CV1'!$A$1:$G$27</definedName>
    <definedName name="Z_84961B56_497C_43F0_A7D1_C91E9F82D88E_.wvu.PrintArea" localSheetId="4" hidden="1">'CV2'!$A$1:$F$72</definedName>
    <definedName name="Z_84961B56_497C_43F0_A7D1_C91E9F82D88E_.wvu.PrintArea" localSheetId="6" hidden="1">'CV5'!$A$1:$G$29</definedName>
    <definedName name="Z_84961B56_497C_43F0_A7D1_C91E9F82D88E_.wvu.PrintArea" localSheetId="7" hidden="1">'CVX1-QVS'!$A$1:$E$43</definedName>
    <definedName name="Z_84961B56_497C_43F0_A7D1_C91E9F82D88E_.wvu.PrintArea" localSheetId="23" hidden="1">'India via  PKG, SGP'!$A$1:$M$119</definedName>
    <definedName name="Z_84961B56_497C_43F0_A7D1_C91E9F82D88E_.wvu.PrintArea" localSheetId="13" hidden="1">'Port Klang West &amp; Pasir Gudang '!$A$1:$E$34</definedName>
    <definedName name="Z_84961B56_497C_43F0_A7D1_C91E9F82D88E_.wvu.PrintArea" localSheetId="12" hidden="1">THX!$A$1:$G$47</definedName>
    <definedName name="Z_84961B56_497C_43F0_A7D1_C91E9F82D88E_.wvu.PrintArea" localSheetId="15" hidden="1">'YANGON (AWPT)'!$A$1:$I$75</definedName>
    <definedName name="Z_84961B56_497C_43F0_A7D1_C91E9F82D88E_.wvu.PrintArea" localSheetId="16" hidden="1">'Yangon (MIP &amp; MITT)'!$A$1:$I$48</definedName>
    <definedName name="Z_88931C49_9137_4FED_AEBA_55DC84EE773E_.wvu.FilterData" localSheetId="8" hidden="1">CHL!$A$9:$J$9</definedName>
    <definedName name="Z_8E2DF192_20FD_40DB_8385_493ED9B1C2BF_.wvu.FilterData" localSheetId="8" hidden="1">CHL!$A$9:$J$9</definedName>
    <definedName name="Z_93A7AE30_CF2C_4CF1_930B_9425B5F5817D_.wvu.FilterData" localSheetId="8" hidden="1">CHL!$A$9:$J$9</definedName>
    <definedName name="Z_A0571078_F8D9_4419_99DA_CC05A0A8884F_.wvu.FilterData" localSheetId="8" hidden="1">CHL!$A$9:$J$9</definedName>
    <definedName name="Z_A19513BB_5FDF_4F9A_AF9E_4B524DC2F6D6_.wvu.FilterData" localSheetId="8" hidden="1">CHL!$A$9:$J$9</definedName>
    <definedName name="Z_B9C309E4_7299_4CD5_AAAB_CF9542D1540F_.wvu.FilterData" localSheetId="8" hidden="1">CHL!$A$9:$J$9</definedName>
    <definedName name="Z_C00304E5_BAC8_4C34_B3D2_AD7EACE0CB92_.wvu.FilterData" localSheetId="8" hidden="1">CHL!$A$9:$J$9</definedName>
    <definedName name="Z_C6EA2456_9077_41F6_8AD1_2B98609E6968_.wvu.FilterData" localSheetId="8" hidden="1">CHL!$A$9:$J$9</definedName>
    <definedName name="Z_CEA7FD87_719A_426A_B06E_9D4E99783EED_.wvu.FilterData" localSheetId="8" hidden="1">CHL!$A$9:$J$9</definedName>
    <definedName name="Z_D73C7D54_4891_4237_9750_225D2462AB34_.wvu.FilterData" localSheetId="8" hidden="1">CHL!$A$9:$J$9</definedName>
    <definedName name="Z_D73C7D54_4891_4237_9750_225D2462AB34_.wvu.Rows" localSheetId="7" hidden="1">'CVX1-QVS'!$12:$12,'CVX1-QVS'!$14:$14</definedName>
    <definedName name="Z_D7835D66_B13D_4A90_85BF_DC3ACE120431_.wvu.FilterData" localSheetId="8" hidden="1">CHL!$A$9:$J$9</definedName>
    <definedName name="Z_DB8C7FDF_A076_429E_9C69_19F5346810D2_.wvu.FilterData" localSheetId="8" hidden="1">CHL!$A$9:$J$9</definedName>
  </definedNames>
  <calcPr calcId="181029"/>
  <customWorkbookViews>
    <customWorkbookView name="Le Trong Duc (VN) - Personal View" guid="{8E2DF192-20FD-40DB-8385-493ED9B1C2BF}" mergeInterval="0" personalView="1" maximized="1" xWindow="-8" yWindow="-8" windowWidth="1936" windowHeight="1056" activeSheetId="11"/>
    <customWorkbookView name="thinh - Personal View" guid="{3DA74F3E-F145-470D-BDA0-4288A858AFDF}" mergeInterval="0" personalView="1" maximized="1" xWindow="-8" yWindow="-8" windowWidth="1382" windowHeight="744" activeSheetId="16"/>
    <customWorkbookView name="Do Ngoc Minh Quan (VN) - Personal View" guid="{3E9A2BAE-164D-47A0-8104-C7D4E0A4EAEF}" mergeInterval="0" personalView="1" maximized="1" xWindow="-8" yWindow="-8" windowWidth="1936" windowHeight="1056" activeSheetId="5"/>
    <customWorkbookView name="nttruc - Personal View" guid="{B9C309E4-7299-4CD5-AAAB-CF9542D1540F}" personalView="1" maximized="1" xWindow="-8" yWindow="-8" windowWidth="1936" windowHeight="1056" activeSheetId="10"/>
    <customWorkbookView name="Nguyen Thi Diem Thuy (VN) - Personal View" guid="{C00304E5-BAC8-4C34-B3D2-AD7EACE0CB92}" personalView="1" maximized="1" xWindow="-8" yWindow="-8" windowWidth="1936" windowHeight="1056" activeSheetId="8"/>
    <customWorkbookView name="Nguyen Thi Loan (VN) - Personal View" guid="{93A7AE30-CF2C-4CF1-930B-9425B5F5817D}" personalView="1" maximized="1" xWindow="-8" yWindow="-8" windowWidth="1936" windowHeight="1056" activeSheetId="6"/>
    <customWorkbookView name="hvkhanh - Personal View" guid="{D7835D66-B13D-4A90-85BF-DC3ACE120431}" personalView="1" maximized="1" xWindow="-8" yWindow="-8" windowWidth="1936" windowHeight="1056" activeSheetId="14"/>
    <customWorkbookView name="Admin - Personal View" guid="{88931C49-9137-4FED-AEBA-55DC84EE773E}" personalView="1" maximized="1" xWindow="-8" yWindow="-8" windowWidth="1936" windowHeight="1056" activeSheetId="9"/>
    <customWorkbookView name="ndthuy - Personal View" guid="{CEA7FD87-719A-426A-B06E-9D4E99783EED}" personalView="1" maximized="1" xWindow="-8" yWindow="-8" windowWidth="1936" windowHeight="1056" activeSheetId="13"/>
    <customWorkbookView name="tcvan - Personal View" guid="{23D6460C-E645-4432-B260-E5EED77E92F3}" personalView="1" maximized="1" xWindow="1" yWindow="1" windowWidth="1916" windowHeight="850" activeSheetId="11"/>
    <customWorkbookView name="Cosco02 - Personal View" guid="{A0571078-F8D9-4419-99DA-CC05A0A8884F}" personalView="1" maximized="1" xWindow="1" yWindow="1" windowWidth="1440" windowHeight="670" activeSheetId="1"/>
    <customWorkbookView name="Truong Thi Huynh Nhu (VN) - Personal View" guid="{4BAB3EE4-9C54-4B90-B433-C200B8083694}" personalView="1" maximized="1" xWindow="-8" yWindow="-8" windowWidth="1936" windowHeight="1056" activeSheetId="1"/>
    <customWorkbookView name="Tran Thao Hien (VN) - Personal View" guid="{DB8C7FDF-A076-429E-9C69-19F5346810D2}" personalView="1" minimized="1" windowWidth="0" windowHeight="0" activeSheetId="5"/>
    <customWorkbookView name="Huynh Van Khanh (VN) - Personal View" guid="{6D779134-8889-443F-9ACA-8D735092180D}" mergeInterval="0" personalView="1" maximized="1" xWindow="-8" yWindow="-8" windowWidth="1936" windowHeight="1056" activeSheetId="1"/>
    <customWorkbookView name="Nguyen Phuong Quynh (VN) - Personal View" guid="{36EED012-CDEF-4DC1-8A77-CC61E5DDA9AF}" mergeInterval="0" personalView="1" maximized="1" xWindow="-8" yWindow="-8" windowWidth="1936" windowHeight="1056" activeSheetId="5"/>
    <customWorkbookView name="Ngo My Nhi - Personal View" guid="{C6EA2456-9077-41F6-8AD1-2B98609E6968}" mergeInterval="0" personalView="1" maximized="1" xWindow="-9" yWindow="-9" windowWidth="1938" windowHeight="1048" activeSheetId="3"/>
    <customWorkbookView name="Nguyen Vu Bich Ngoc (VN) - Personal View" guid="{77C6715E-78A8-45AF-BBE5-55C648F3FD39}" mergeInterval="0" personalView="1" maximized="1" xWindow="-8" yWindow="-8" windowWidth="1936" windowHeight="1056" activeSheetId="8"/>
    <customWorkbookView name="ntlinh - Personal View" guid="{D73C7D54-4891-4237-9750-225D2462AB34}" mergeInterval="0" personalView="1" maximized="1" xWindow="-11" yWindow="-11" windowWidth="2182" windowHeight="1402" activeSheetId="8"/>
    <customWorkbookView name="Vu Bich Ngoc (VN) - Personal View" guid="{035FD7B7-E407-47C6-82D2-F16A7036DEE3}" mergeInterval="0" personalView="1" maximized="1" xWindow="-8" yWindow="-8" windowWidth="1936" windowHeight="1056" activeSheetId="9"/>
  </customWorkbookViews>
</workbook>
</file>

<file path=xl/calcChain.xml><?xml version="1.0" encoding="utf-8"?>
<calcChain xmlns="http://schemas.openxmlformats.org/spreadsheetml/2006/main">
  <c r="H51" i="24" l="1"/>
  <c r="H47" i="24"/>
  <c r="H43" i="24"/>
  <c r="H39" i="24"/>
  <c r="H35" i="24"/>
  <c r="D13" i="15" l="1"/>
  <c r="F13" i="15"/>
  <c r="D14" i="15"/>
  <c r="E14" i="15"/>
  <c r="D15" i="15"/>
  <c r="F15" i="15"/>
  <c r="E12" i="15"/>
  <c r="D12" i="15"/>
  <c r="D10" i="15"/>
  <c r="F11" i="15"/>
  <c r="D11" i="15"/>
  <c r="C11" i="15"/>
  <c r="C12" i="15" s="1"/>
  <c r="C13" i="15" s="1"/>
  <c r="C14" i="15" s="1"/>
  <c r="C15" i="15" s="1"/>
  <c r="C10" i="15"/>
  <c r="D12" i="14"/>
  <c r="E12" i="14"/>
  <c r="F12" i="14"/>
  <c r="D13" i="14"/>
  <c r="E13" i="14"/>
  <c r="F13" i="14"/>
  <c r="D14" i="14"/>
  <c r="E14" i="14"/>
  <c r="F14" i="14"/>
  <c r="D15" i="14"/>
  <c r="E15" i="14"/>
  <c r="F15" i="14"/>
  <c r="D11" i="14"/>
  <c r="H32" i="13"/>
  <c r="F32" i="13"/>
  <c r="D32" i="13"/>
  <c r="F30" i="13"/>
  <c r="F33" i="13"/>
  <c r="G17" i="13"/>
  <c r="D17" i="13"/>
  <c r="F15" i="13"/>
  <c r="E15" i="13"/>
  <c r="G14" i="13"/>
  <c r="D14" i="13"/>
  <c r="C13" i="13"/>
  <c r="C14" i="13" s="1"/>
  <c r="C15" i="13" s="1"/>
  <c r="C16" i="13" s="1"/>
  <c r="C17" i="13" s="1"/>
  <c r="C12" i="13"/>
  <c r="D14" i="9"/>
  <c r="I13" i="9"/>
  <c r="H13" i="9"/>
  <c r="G13" i="9"/>
  <c r="F13" i="9"/>
  <c r="E13" i="9"/>
  <c r="D13" i="9"/>
  <c r="C56" i="5"/>
  <c r="C57" i="5" s="1"/>
  <c r="C55" i="5"/>
  <c r="E57" i="5" l="1"/>
  <c r="D57" i="5"/>
  <c r="C58" i="5"/>
  <c r="F57" i="5"/>
  <c r="F58" i="5" l="1"/>
  <c r="E58" i="5"/>
  <c r="C59" i="5"/>
  <c r="D58" i="5"/>
  <c r="C60" i="5" l="1"/>
  <c r="F59" i="5"/>
  <c r="D59" i="5"/>
  <c r="E59" i="5"/>
  <c r="D60" i="5" l="1"/>
  <c r="E60" i="5"/>
  <c r="F60" i="5"/>
  <c r="F55" i="5" l="1"/>
  <c r="D55" i="5"/>
  <c r="E55" i="5"/>
  <c r="D26" i="5" l="1"/>
  <c r="C27" i="5"/>
  <c r="C28" i="5" s="1"/>
  <c r="C29" i="5" l="1"/>
  <c r="D28" i="5"/>
  <c r="E28" i="5"/>
  <c r="D27" i="5"/>
  <c r="E27" i="5"/>
  <c r="C30" i="5" l="1"/>
  <c r="D29" i="5"/>
  <c r="E29" i="5"/>
  <c r="D56" i="5"/>
  <c r="E56" i="5"/>
  <c r="F56" i="5"/>
  <c r="C31" i="5" l="1"/>
  <c r="D30" i="5"/>
  <c r="E30" i="5"/>
  <c r="E33" i="13"/>
  <c r="E31" i="5" l="1"/>
  <c r="D31" i="5"/>
  <c r="C27" i="8"/>
  <c r="C28" i="8" s="1"/>
  <c r="C29" i="8" s="1"/>
  <c r="C30" i="8" s="1"/>
  <c r="C31" i="8" s="1"/>
  <c r="C32" i="8" s="1"/>
  <c r="D12" i="3" l="1"/>
  <c r="I12" i="3"/>
  <c r="E12" i="3"/>
  <c r="H12" i="3"/>
  <c r="G12" i="3"/>
  <c r="H70" i="24"/>
  <c r="H36" i="23"/>
  <c r="H40" i="23" s="1"/>
  <c r="H33" i="23"/>
  <c r="H37" i="23" s="1"/>
  <c r="G11" i="9" l="1"/>
  <c r="C11" i="9"/>
  <c r="C13" i="3"/>
  <c r="I13" i="3" s="1"/>
  <c r="H11" i="9" l="1"/>
  <c r="D11" i="9"/>
  <c r="C14" i="3"/>
  <c r="C15" i="3" s="1"/>
  <c r="F13" i="3"/>
  <c r="D13" i="3"/>
  <c r="G13" i="3"/>
  <c r="E13" i="3"/>
  <c r="H13" i="3"/>
  <c r="I11" i="9"/>
  <c r="C12" i="8"/>
  <c r="I15" i="3" l="1"/>
  <c r="D15" i="3"/>
  <c r="E15" i="3"/>
  <c r="F15" i="3"/>
  <c r="G15" i="3"/>
  <c r="H15" i="3"/>
  <c r="C16" i="3"/>
  <c r="D16" i="3" l="1"/>
  <c r="I16" i="3"/>
  <c r="G16" i="3"/>
  <c r="H16" i="3"/>
  <c r="F16" i="3"/>
  <c r="E16" i="3"/>
  <c r="H41" i="23"/>
  <c r="E76" i="24" l="1"/>
  <c r="C76" i="24"/>
  <c r="E70" i="24"/>
  <c r="C70" i="24"/>
  <c r="E64" i="24"/>
  <c r="D65" i="24"/>
  <c r="D64" i="24"/>
  <c r="F64" i="24" s="1"/>
  <c r="C64" i="24"/>
  <c r="D63" i="24"/>
  <c r="B16" i="23"/>
  <c r="A16" i="23"/>
  <c r="B92" i="24"/>
  <c r="A92" i="24"/>
  <c r="A82" i="24"/>
  <c r="B80" i="24"/>
  <c r="A80" i="24"/>
  <c r="B76" i="24"/>
  <c r="A76" i="24"/>
  <c r="B74" i="24"/>
  <c r="A74" i="24"/>
  <c r="B70" i="24"/>
  <c r="A70" i="24"/>
  <c r="B68" i="24"/>
  <c r="A68" i="24"/>
  <c r="B64" i="24"/>
  <c r="A64" i="24"/>
  <c r="B62" i="24"/>
  <c r="A62" i="24"/>
  <c r="D44" i="16"/>
  <c r="F40" i="16"/>
  <c r="B53" i="16"/>
  <c r="A53" i="16"/>
  <c r="B19" i="16"/>
  <c r="A20" i="16"/>
  <c r="D48" i="16" l="1"/>
  <c r="D52" i="16" s="1"/>
  <c r="F44" i="16"/>
  <c r="B83" i="24"/>
  <c r="D77" i="24"/>
  <c r="F77" i="24" s="1"/>
  <c r="D83" i="24"/>
  <c r="F83" i="24" s="1"/>
  <c r="D76" i="24"/>
  <c r="F76" i="24" s="1"/>
  <c r="D82" i="24"/>
  <c r="F82" i="24" s="1"/>
  <c r="D70" i="24"/>
  <c r="F70" i="24" s="1"/>
  <c r="D68" i="24"/>
  <c r="F68" i="24" s="1"/>
  <c r="D74" i="24"/>
  <c r="F74" i="24" s="1"/>
  <c r="D88" i="24"/>
  <c r="F88" i="24" s="1"/>
  <c r="D69" i="24"/>
  <c r="F69" i="24" s="1"/>
  <c r="D71" i="24"/>
  <c r="F71" i="24" s="1"/>
  <c r="D94" i="24"/>
  <c r="F94" i="24" s="1"/>
  <c r="F48" i="16" l="1"/>
  <c r="F52" i="16"/>
  <c r="D56" i="16"/>
  <c r="A83" i="24"/>
  <c r="F56" i="16" l="1"/>
  <c r="D60" i="16"/>
  <c r="B61" i="16"/>
  <c r="A61" i="16"/>
  <c r="B57" i="16"/>
  <c r="A57" i="16"/>
  <c r="B95" i="24" l="1"/>
  <c r="F60" i="16"/>
  <c r="B89" i="24"/>
  <c r="A95" i="24" l="1"/>
  <c r="A89" i="24"/>
  <c r="C13" i="8" l="1"/>
  <c r="C14" i="8" s="1"/>
  <c r="C15" i="8" s="1"/>
  <c r="E15" i="8" l="1"/>
  <c r="C16" i="8"/>
  <c r="C17" i="8" s="1"/>
  <c r="D15" i="8"/>
  <c r="H15" i="8"/>
  <c r="G15" i="8"/>
  <c r="F15" i="8"/>
  <c r="F13" i="8"/>
  <c r="H13" i="8"/>
  <c r="G13" i="8"/>
  <c r="E13" i="8"/>
  <c r="D13" i="8"/>
  <c r="H17" i="8" l="1"/>
  <c r="D17" i="8"/>
  <c r="F17" i="8"/>
  <c r="E17" i="8"/>
  <c r="G17" i="8"/>
  <c r="C12" i="9"/>
  <c r="E12" i="9" l="1"/>
  <c r="F12" i="9"/>
  <c r="D12" i="9"/>
  <c r="I12" i="9"/>
  <c r="G12" i="9"/>
  <c r="H12" i="9"/>
  <c r="I29" i="19"/>
  <c r="I30" i="19"/>
  <c r="G12" i="23"/>
  <c r="H45" i="23"/>
  <c r="H49" i="23" s="1"/>
  <c r="B11" i="24"/>
  <c r="A11" i="24"/>
  <c r="D10" i="23"/>
  <c r="B20" i="23"/>
  <c r="B18" i="23"/>
  <c r="B14" i="23"/>
  <c r="A20" i="23"/>
  <c r="A18" i="23"/>
  <c r="A14" i="23"/>
  <c r="B12" i="23"/>
  <c r="A12" i="23"/>
  <c r="B10" i="23"/>
  <c r="A10" i="23"/>
  <c r="D10" i="21"/>
  <c r="E10" i="21" s="1"/>
  <c r="B20" i="21"/>
  <c r="B18" i="21"/>
  <c r="B16" i="21"/>
  <c r="B14" i="21"/>
  <c r="B12" i="21"/>
  <c r="B10" i="21"/>
  <c r="A20" i="21"/>
  <c r="A18" i="21"/>
  <c r="A16" i="21"/>
  <c r="A14" i="21"/>
  <c r="A12" i="21"/>
  <c r="A10" i="21"/>
  <c r="B19" i="19"/>
  <c r="A19" i="19"/>
  <c r="B17" i="19"/>
  <c r="A17" i="19"/>
  <c r="B15" i="19"/>
  <c r="A15" i="19"/>
  <c r="B13" i="19"/>
  <c r="A13" i="19"/>
  <c r="B11" i="19"/>
  <c r="A11" i="19"/>
  <c r="C9" i="19"/>
  <c r="D9" i="19" s="1"/>
  <c r="B9" i="19"/>
  <c r="A9" i="19"/>
  <c r="B21" i="24" l="1"/>
  <c r="B19" i="24"/>
  <c r="A21" i="24"/>
  <c r="A19" i="24"/>
  <c r="B15" i="24"/>
  <c r="A15" i="24"/>
  <c r="B13" i="24"/>
  <c r="A13" i="24"/>
  <c r="D11" i="24"/>
  <c r="B86" i="24"/>
  <c r="A86" i="24"/>
  <c r="F65" i="24"/>
  <c r="F63" i="24"/>
  <c r="D62" i="24"/>
  <c r="F62" i="24" s="1"/>
  <c r="D42" i="16"/>
  <c r="B49" i="16"/>
  <c r="A49" i="16"/>
  <c r="B45" i="16"/>
  <c r="A45" i="16"/>
  <c r="D41" i="16"/>
  <c r="B41" i="16"/>
  <c r="A41" i="16"/>
  <c r="B51" i="16"/>
  <c r="A51" i="16"/>
  <c r="B25" i="16"/>
  <c r="B59" i="16" s="1"/>
  <c r="A26" i="16"/>
  <c r="A59" i="16" s="1"/>
  <c r="B22" i="16"/>
  <c r="B55" i="16" s="1"/>
  <c r="A23" i="16"/>
  <c r="A55" i="16" s="1"/>
  <c r="B16" i="16"/>
  <c r="B47" i="16" s="1"/>
  <c r="A17" i="16"/>
  <c r="A47" i="16" s="1"/>
  <c r="B13" i="16"/>
  <c r="B43" i="16" s="1"/>
  <c r="A14" i="16"/>
  <c r="A43" i="16" s="1"/>
  <c r="D11" i="16"/>
  <c r="E11" i="16" s="1"/>
  <c r="E14" i="16" s="1"/>
  <c r="E17" i="16" s="1"/>
  <c r="E20" i="16" s="1"/>
  <c r="E23" i="16" s="1"/>
  <c r="E26" i="16" s="1"/>
  <c r="B10" i="16"/>
  <c r="B39" i="16" s="1"/>
  <c r="A11" i="16"/>
  <c r="A39" i="16" s="1"/>
  <c r="H10" i="16"/>
  <c r="H11" i="16"/>
  <c r="H14" i="16" s="1"/>
  <c r="H17" i="16" s="1"/>
  <c r="H20" i="16" s="1"/>
  <c r="H23" i="16" s="1"/>
  <c r="H26" i="16" s="1"/>
  <c r="H12" i="16"/>
  <c r="H15" i="16" s="1"/>
  <c r="H18" i="16" s="1"/>
  <c r="H21" i="16" s="1"/>
  <c r="H24" i="16" s="1"/>
  <c r="H27" i="16" s="1"/>
  <c r="G13" i="16"/>
  <c r="H13" i="16" s="1"/>
  <c r="G14" i="16"/>
  <c r="G17" i="16" s="1"/>
  <c r="G20" i="16" s="1"/>
  <c r="G23" i="16" s="1"/>
  <c r="G26" i="16" s="1"/>
  <c r="G15" i="16"/>
  <c r="G18" i="16" s="1"/>
  <c r="G21" i="16" s="1"/>
  <c r="G24" i="16" s="1"/>
  <c r="G27" i="16" s="1"/>
  <c r="D45" i="16" l="1"/>
  <c r="D46" i="16"/>
  <c r="B71" i="24"/>
  <c r="B77" i="24"/>
  <c r="B65" i="24"/>
  <c r="D39" i="16"/>
  <c r="G16" i="16"/>
  <c r="G19" i="16" s="1"/>
  <c r="H19" i="16" s="1"/>
  <c r="D14" i="16"/>
  <c r="D17" i="16" s="1"/>
  <c r="D20" i="16" s="1"/>
  <c r="D23" i="16" s="1"/>
  <c r="D26" i="16" s="1"/>
  <c r="A65" i="24" l="1"/>
  <c r="D50" i="16"/>
  <c r="A77" i="24"/>
  <c r="A71" i="24"/>
  <c r="D49" i="16"/>
  <c r="A63" i="24"/>
  <c r="A75" i="24"/>
  <c r="B81" i="24"/>
  <c r="B87" i="24"/>
  <c r="B69" i="24"/>
  <c r="A81" i="24"/>
  <c r="A87" i="24"/>
  <c r="A69" i="24"/>
  <c r="B93" i="24"/>
  <c r="B75" i="24"/>
  <c r="A93" i="24"/>
  <c r="B63" i="24"/>
  <c r="D43" i="16"/>
  <c r="G22" i="16"/>
  <c r="H22" i="16" s="1"/>
  <c r="H16" i="16"/>
  <c r="G25" i="16" l="1"/>
  <c r="H25" i="16" s="1"/>
  <c r="D53" i="16"/>
  <c r="D54" i="16"/>
  <c r="D47" i="16"/>
  <c r="D75" i="24"/>
  <c r="F75" i="24" s="1"/>
  <c r="H44" i="23"/>
  <c r="H48" i="23" s="1"/>
  <c r="G14" i="23"/>
  <c r="G16" i="23" s="1"/>
  <c r="G18" i="23" s="1"/>
  <c r="G20" i="23" s="1"/>
  <c r="H34" i="23"/>
  <c r="C11" i="14"/>
  <c r="E10" i="12"/>
  <c r="E11" i="12" s="1"/>
  <c r="E12" i="12" s="1"/>
  <c r="E13" i="12" s="1"/>
  <c r="E14" i="12" s="1"/>
  <c r="F10" i="12"/>
  <c r="F11" i="12" s="1"/>
  <c r="F12" i="12" s="1"/>
  <c r="F13" i="12" s="1"/>
  <c r="F14" i="12" s="1"/>
  <c r="G10" i="12"/>
  <c r="G11" i="12" s="1"/>
  <c r="G12" i="12" s="1"/>
  <c r="G13" i="12" s="1"/>
  <c r="G14" i="12" s="1"/>
  <c r="H10" i="12"/>
  <c r="H11" i="12" s="1"/>
  <c r="H12" i="12" s="1"/>
  <c r="H13" i="12" s="1"/>
  <c r="H14" i="12" s="1"/>
  <c r="I10" i="12"/>
  <c r="I11" i="12" s="1"/>
  <c r="I12" i="12" s="1"/>
  <c r="I13" i="12" s="1"/>
  <c r="I14" i="12" s="1"/>
  <c r="J10" i="12"/>
  <c r="J11" i="12" s="1"/>
  <c r="J12" i="12" s="1"/>
  <c r="J13" i="12" s="1"/>
  <c r="J14" i="12" s="1"/>
  <c r="D10" i="12"/>
  <c r="D11" i="12" s="1"/>
  <c r="D12" i="12" s="1"/>
  <c r="D13" i="12" s="1"/>
  <c r="D14" i="12" s="1"/>
  <c r="F28" i="8" l="1"/>
  <c r="E28" i="8"/>
  <c r="D57" i="16"/>
  <c r="D58" i="16"/>
  <c r="E11" i="14"/>
  <c r="D51" i="16"/>
  <c r="D81" i="24"/>
  <c r="F81" i="24" s="1"/>
  <c r="D80" i="24"/>
  <c r="F80" i="24" s="1"/>
  <c r="D61" i="16" l="1"/>
  <c r="D55" i="16"/>
  <c r="I39" i="16"/>
  <c r="I41" i="16"/>
  <c r="E10" i="15"/>
  <c r="C12" i="14"/>
  <c r="C13" i="9"/>
  <c r="C15" i="7"/>
  <c r="C13" i="14" l="1"/>
  <c r="D59" i="16"/>
  <c r="C14" i="14" l="1"/>
  <c r="C14" i="5"/>
  <c r="C15" i="14" l="1"/>
  <c r="C15" i="2"/>
  <c r="E15" i="2" l="1"/>
  <c r="D15" i="2"/>
  <c r="C14" i="9"/>
  <c r="E14" i="9" l="1"/>
  <c r="I14" i="9"/>
  <c r="H14" i="9"/>
  <c r="F14" i="9"/>
  <c r="G14" i="9"/>
  <c r="D89" i="24" l="1"/>
  <c r="F89" i="24" s="1"/>
  <c r="D87" i="24"/>
  <c r="F87" i="24" s="1"/>
  <c r="D86" i="24"/>
  <c r="F86" i="24" s="1"/>
  <c r="H37" i="24"/>
  <c r="I38" i="16"/>
  <c r="F41" i="16"/>
  <c r="F46" i="16"/>
  <c r="D95" i="24" l="1"/>
  <c r="F95" i="24" s="1"/>
  <c r="D93" i="24"/>
  <c r="F93" i="24" s="1"/>
  <c r="D92" i="24"/>
  <c r="F92" i="24" s="1"/>
  <c r="F30" i="8" l="1"/>
  <c r="E30" i="8"/>
  <c r="C15" i="5"/>
  <c r="F32" i="8" l="1"/>
  <c r="E32" i="8"/>
  <c r="C16" i="5"/>
  <c r="H33" i="21"/>
  <c r="H37" i="21" s="1"/>
  <c r="H41" i="21" s="1"/>
  <c r="H45" i="21" s="1"/>
  <c r="H49" i="21" s="1"/>
  <c r="I29" i="21"/>
  <c r="I33" i="21" s="1"/>
  <c r="I37" i="21" s="1"/>
  <c r="I41" i="21" s="1"/>
  <c r="I45" i="21" s="1"/>
  <c r="I49" i="21" s="1"/>
  <c r="H11" i="21"/>
  <c r="G13" i="21"/>
  <c r="H13" i="21" s="1"/>
  <c r="G15" i="21" l="1"/>
  <c r="H15" i="21" s="1"/>
  <c r="C29" i="13"/>
  <c r="C12" i="11"/>
  <c r="D12" i="11" l="1"/>
  <c r="C13" i="11"/>
  <c r="E12" i="11"/>
  <c r="F29" i="13"/>
  <c r="C30" i="13"/>
  <c r="G17" i="21"/>
  <c r="H17" i="21" s="1"/>
  <c r="C13" i="6"/>
  <c r="E13" i="11" l="1"/>
  <c r="D13" i="11"/>
  <c r="C14" i="11"/>
  <c r="C31" i="13"/>
  <c r="G19" i="21"/>
  <c r="G21" i="21" s="1"/>
  <c r="H21" i="21" s="1"/>
  <c r="D14" i="11" l="1"/>
  <c r="E14" i="11"/>
  <c r="C15" i="11"/>
  <c r="C32" i="13"/>
  <c r="C33" i="13" s="1"/>
  <c r="H19" i="21"/>
  <c r="C16" i="2"/>
  <c r="D15" i="11" l="1"/>
  <c r="E15" i="11"/>
  <c r="D16" i="2"/>
  <c r="E16" i="2"/>
  <c r="C17" i="2"/>
  <c r="H33" i="19"/>
  <c r="H37" i="19" s="1"/>
  <c r="H41" i="19" s="1"/>
  <c r="H45" i="19" s="1"/>
  <c r="H49" i="19" s="1"/>
  <c r="C18" i="2" l="1"/>
  <c r="D18" i="2" s="1"/>
  <c r="D19" i="2" s="1"/>
  <c r="E17" i="2"/>
  <c r="D17" i="2"/>
  <c r="G13" i="23"/>
  <c r="E18" i="2" l="1"/>
  <c r="E19" i="2" s="1"/>
  <c r="C19" i="2"/>
  <c r="E10" i="23"/>
  <c r="E4" i="15" l="1"/>
  <c r="E4" i="14"/>
  <c r="F5" i="13"/>
  <c r="C10" i="12"/>
  <c r="D5" i="12"/>
  <c r="D5" i="11"/>
  <c r="D5" i="9"/>
  <c r="C11" i="10"/>
  <c r="G5" i="10"/>
  <c r="E6" i="8"/>
  <c r="C16" i="7"/>
  <c r="E16" i="7" s="1"/>
  <c r="F5" i="7"/>
  <c r="C14" i="6"/>
  <c r="H4" i="6"/>
  <c r="C17" i="7" l="1"/>
  <c r="D16" i="7"/>
  <c r="C12" i="10"/>
  <c r="C13" i="10" s="1"/>
  <c r="C15" i="6"/>
  <c r="C11" i="12"/>
  <c r="C12" i="12" s="1"/>
  <c r="C13" i="12" s="1"/>
  <c r="C14" i="12" s="1"/>
  <c r="C15" i="9"/>
  <c r="C14" i="10" l="1"/>
  <c r="D13" i="10"/>
  <c r="F13" i="10"/>
  <c r="E13" i="10"/>
  <c r="G15" i="9"/>
  <c r="E15" i="9"/>
  <c r="D15" i="9"/>
  <c r="H15" i="9"/>
  <c r="I15" i="9"/>
  <c r="F15" i="9"/>
  <c r="F12" i="10"/>
  <c r="E12" i="10"/>
  <c r="D12" i="10"/>
  <c r="C16" i="6"/>
  <c r="C18" i="7"/>
  <c r="C16" i="9"/>
  <c r="H34" i="24"/>
  <c r="H38" i="24" s="1"/>
  <c r="H52" i="23"/>
  <c r="H38" i="23"/>
  <c r="H42" i="16"/>
  <c r="I42" i="16" s="1"/>
  <c r="G12" i="21"/>
  <c r="G14" i="21" s="1"/>
  <c r="G16" i="21" s="1"/>
  <c r="G18" i="21" s="1"/>
  <c r="G20" i="21" s="1"/>
  <c r="H10" i="21"/>
  <c r="E14" i="10" l="1"/>
  <c r="F14" i="10"/>
  <c r="C15" i="10"/>
  <c r="D14" i="10"/>
  <c r="E16" i="9"/>
  <c r="I16" i="9"/>
  <c r="G16" i="9"/>
  <c r="D16" i="9"/>
  <c r="F16" i="9"/>
  <c r="H16" i="9"/>
  <c r="D18" i="7"/>
  <c r="E18" i="7"/>
  <c r="F16" i="6"/>
  <c r="E16" i="6"/>
  <c r="D16" i="6"/>
  <c r="I16" i="6"/>
  <c r="H16" i="6"/>
  <c r="G16" i="6"/>
  <c r="C19" i="7"/>
  <c r="C17" i="6"/>
  <c r="H46" i="16"/>
  <c r="I46" i="16" s="1"/>
  <c r="I34" i="23"/>
  <c r="H42" i="23"/>
  <c r="H46" i="23" s="1"/>
  <c r="I46" i="23" s="1"/>
  <c r="G15" i="23"/>
  <c r="G17" i="23" s="1"/>
  <c r="G19" i="23" s="1"/>
  <c r="G21" i="23" s="1"/>
  <c r="F15" i="10" l="1"/>
  <c r="E15" i="10"/>
  <c r="D15" i="10"/>
  <c r="C18" i="6"/>
  <c r="H18" i="6" s="1"/>
  <c r="H17" i="6"/>
  <c r="D17" i="6"/>
  <c r="F17" i="6"/>
  <c r="E17" i="6"/>
  <c r="G17" i="6"/>
  <c r="I17" i="6"/>
  <c r="I18" i="6"/>
  <c r="I38" i="23"/>
  <c r="H12" i="21"/>
  <c r="H14" i="21"/>
  <c r="G18" i="6" l="1"/>
  <c r="D18" i="6"/>
  <c r="F18" i="6"/>
  <c r="E18" i="6"/>
  <c r="H50" i="23"/>
  <c r="I50" i="23" s="1"/>
  <c r="I42" i="23"/>
  <c r="H16" i="21"/>
  <c r="H71" i="24" l="1"/>
  <c r="H77" i="24" s="1"/>
  <c r="H83" i="24" s="1"/>
  <c r="H89" i="24" s="1"/>
  <c r="H95" i="24" s="1"/>
  <c r="H19" i="23"/>
  <c r="H15" i="23"/>
  <c r="H11" i="23"/>
  <c r="H21" i="23"/>
  <c r="H17" i="23"/>
  <c r="H13" i="23"/>
  <c r="H20" i="23"/>
  <c r="H18" i="23"/>
  <c r="H16" i="23"/>
  <c r="H14" i="23"/>
  <c r="H12" i="23"/>
  <c r="H10" i="23"/>
  <c r="I52" i="23"/>
  <c r="F38" i="16"/>
  <c r="M95" i="24" l="1"/>
  <c r="L95" i="24"/>
  <c r="J95" i="24"/>
  <c r="F20" i="2" l="1"/>
  <c r="F39" i="16" l="1"/>
  <c r="F43" i="16" s="1"/>
  <c r="H73" i="24" l="1"/>
  <c r="H72" i="24"/>
  <c r="H68" i="24" l="1"/>
  <c r="H74" i="24" s="1"/>
  <c r="H80" i="24" s="1"/>
  <c r="H86" i="24" s="1"/>
  <c r="H92" i="24" s="1"/>
  <c r="I49" i="23"/>
  <c r="I40" i="23"/>
  <c r="I36" i="23"/>
  <c r="I32" i="23"/>
  <c r="I44" i="23"/>
  <c r="H34" i="21"/>
  <c r="H38" i="21" s="1"/>
  <c r="H42" i="21" s="1"/>
  <c r="H46" i="21" s="1"/>
  <c r="H50" i="21" s="1"/>
  <c r="K59" i="19"/>
  <c r="D12" i="21"/>
  <c r="D14" i="21" l="1"/>
  <c r="E14" i="21" s="1"/>
  <c r="E12" i="21"/>
  <c r="I48" i="23"/>
  <c r="D16" i="21" l="1"/>
  <c r="E16" i="21" s="1"/>
  <c r="D18" i="21" l="1"/>
  <c r="E18" i="21" s="1"/>
  <c r="D20" i="21" l="1"/>
  <c r="E20" i="21" s="1"/>
  <c r="H9" i="19"/>
  <c r="H6" i="21" l="1"/>
  <c r="I4" i="20"/>
  <c r="J5" i="19" l="1"/>
  <c r="H20" i="21" l="1"/>
  <c r="H18" i="21"/>
  <c r="L11" i="20"/>
  <c r="K11" i="20"/>
  <c r="J10" i="20"/>
  <c r="I10" i="20"/>
  <c r="H63" i="19"/>
  <c r="K63" i="19" s="1"/>
  <c r="H65" i="19"/>
  <c r="J65" i="19" s="1"/>
  <c r="J61" i="19"/>
  <c r="H64" i="19"/>
  <c r="H68" i="19" s="1"/>
  <c r="J68" i="19" s="1"/>
  <c r="J60" i="19"/>
  <c r="H62" i="19"/>
  <c r="I62" i="19" s="1"/>
  <c r="I58" i="19"/>
  <c r="G10" i="19"/>
  <c r="F12" i="19"/>
  <c r="F14" i="19" s="1"/>
  <c r="J64" i="19" l="1"/>
  <c r="H67" i="19"/>
  <c r="K67" i="19" s="1"/>
  <c r="G12" i="19"/>
  <c r="H66" i="19"/>
  <c r="H72" i="19"/>
  <c r="H69" i="19"/>
  <c r="G14" i="19"/>
  <c r="F16" i="19" l="1"/>
  <c r="H71" i="19"/>
  <c r="I66" i="19"/>
  <c r="H70" i="19"/>
  <c r="J72" i="19"/>
  <c r="H76" i="19"/>
  <c r="J69" i="19"/>
  <c r="H73" i="19"/>
  <c r="H34" i="19"/>
  <c r="H38" i="19" s="1"/>
  <c r="H42" i="19" s="1"/>
  <c r="H46" i="19" s="1"/>
  <c r="H50" i="19" s="1"/>
  <c r="I34" i="19"/>
  <c r="I38" i="19" s="1"/>
  <c r="I42" i="19" s="1"/>
  <c r="I46" i="19" s="1"/>
  <c r="I50" i="19" s="1"/>
  <c r="F11" i="19"/>
  <c r="H11" i="19" s="1"/>
  <c r="C11" i="19"/>
  <c r="L15" i="20"/>
  <c r="L19" i="20" s="1"/>
  <c r="L23" i="20" s="1"/>
  <c r="L27" i="20" s="1"/>
  <c r="L31" i="20" s="1"/>
  <c r="K15" i="20"/>
  <c r="K19" i="20" s="1"/>
  <c r="K23" i="20" s="1"/>
  <c r="K27" i="20" s="1"/>
  <c r="K31" i="20" s="1"/>
  <c r="H15" i="20"/>
  <c r="H19" i="20" s="1"/>
  <c r="H23" i="20" s="1"/>
  <c r="H27" i="20" s="1"/>
  <c r="H31" i="20" s="1"/>
  <c r="J14" i="20"/>
  <c r="J18" i="20" s="1"/>
  <c r="J22" i="20" s="1"/>
  <c r="J26" i="20" s="1"/>
  <c r="J30" i="20" s="1"/>
  <c r="I14" i="20"/>
  <c r="I18" i="20" s="1"/>
  <c r="I22" i="20" s="1"/>
  <c r="I26" i="20" s="1"/>
  <c r="I30" i="20" s="1"/>
  <c r="H14" i="20"/>
  <c r="H18" i="20" s="1"/>
  <c r="H22" i="20" s="1"/>
  <c r="H26" i="20" s="1"/>
  <c r="H30" i="20" s="1"/>
  <c r="C13" i="19" l="1"/>
  <c r="D13" i="19" s="1"/>
  <c r="D11" i="19"/>
  <c r="G16" i="19"/>
  <c r="I33" i="19"/>
  <c r="J76" i="19"/>
  <c r="H80" i="19"/>
  <c r="J80" i="19" s="1"/>
  <c r="F18" i="19"/>
  <c r="H75" i="19"/>
  <c r="K71" i="19"/>
  <c r="J73" i="19"/>
  <c r="H77" i="19"/>
  <c r="H81" i="19" s="1"/>
  <c r="J81" i="19" s="1"/>
  <c r="I70" i="19"/>
  <c r="H74" i="19"/>
  <c r="H78" i="19" s="1"/>
  <c r="I78" i="19" s="1"/>
  <c r="F13" i="19"/>
  <c r="H13" i="19" s="1"/>
  <c r="C15" i="19" l="1"/>
  <c r="D15" i="19" s="1"/>
  <c r="K75" i="19"/>
  <c r="H79" i="19"/>
  <c r="K79" i="19" s="1"/>
  <c r="G18" i="19"/>
  <c r="F20" i="19"/>
  <c r="J77" i="19"/>
  <c r="I37" i="19"/>
  <c r="F15" i="19"/>
  <c r="H15" i="19" s="1"/>
  <c r="I74" i="19"/>
  <c r="K72" i="24"/>
  <c r="K66" i="24"/>
  <c r="M71" i="24"/>
  <c r="L71" i="24"/>
  <c r="J71" i="24"/>
  <c r="M65" i="24"/>
  <c r="J65" i="24"/>
  <c r="L65" i="24"/>
  <c r="I33" i="23"/>
  <c r="I29" i="23"/>
  <c r="C17" i="19" l="1"/>
  <c r="D17" i="19" s="1"/>
  <c r="G20" i="19"/>
  <c r="F17" i="19"/>
  <c r="I41" i="19"/>
  <c r="I49" i="19"/>
  <c r="C19" i="19" l="1"/>
  <c r="D19" i="19" s="1"/>
  <c r="H17" i="19"/>
  <c r="F19" i="19"/>
  <c r="H19" i="19" s="1"/>
  <c r="I45" i="19"/>
  <c r="H43" i="16"/>
  <c r="J10" i="17"/>
  <c r="I10" i="17"/>
  <c r="I30" i="23"/>
  <c r="D13" i="24"/>
  <c r="D15" i="24" s="1"/>
  <c r="D17" i="24" s="1"/>
  <c r="D19" i="24" s="1"/>
  <c r="D21" i="24" s="1"/>
  <c r="E11" i="24"/>
  <c r="E13" i="24" s="1"/>
  <c r="E15" i="24" s="1"/>
  <c r="E17" i="24" s="1"/>
  <c r="E19" i="24" s="1"/>
  <c r="E21" i="24" s="1"/>
  <c r="M73" i="24"/>
  <c r="K73" i="24"/>
  <c r="J73" i="24"/>
  <c r="K67" i="24"/>
  <c r="J67" i="24"/>
  <c r="M67" i="24"/>
  <c r="M72" i="24"/>
  <c r="J72" i="24"/>
  <c r="J66" i="24"/>
  <c r="M66" i="24"/>
  <c r="L64" i="24"/>
  <c r="I64" i="24"/>
  <c r="J64" i="24"/>
  <c r="I70" i="24"/>
  <c r="H69" i="24"/>
  <c r="I69" i="24" s="1"/>
  <c r="M63" i="24"/>
  <c r="L63" i="24"/>
  <c r="I63" i="24"/>
  <c r="I62" i="24"/>
  <c r="L62" i="24"/>
  <c r="M62" i="24"/>
  <c r="I33" i="24"/>
  <c r="K33" i="24"/>
  <c r="J31" i="24"/>
  <c r="I31" i="24"/>
  <c r="I12" i="24"/>
  <c r="H12" i="24"/>
  <c r="J11" i="24"/>
  <c r="H11" i="24"/>
  <c r="K30" i="24"/>
  <c r="I30" i="24"/>
  <c r="H47" i="16" l="1"/>
  <c r="I47" i="16" s="1"/>
  <c r="I43" i="16"/>
  <c r="L69" i="24"/>
  <c r="J70" i="24"/>
  <c r="M69" i="24"/>
  <c r="L70" i="24"/>
  <c r="I37" i="23"/>
  <c r="H75" i="24"/>
  <c r="I75" i="24" s="1"/>
  <c r="H51" i="16"/>
  <c r="I51" i="16" s="1"/>
  <c r="H81" i="24" l="1"/>
  <c r="L75" i="24"/>
  <c r="M75" i="24"/>
  <c r="I41" i="23"/>
  <c r="H50" i="16"/>
  <c r="H55" i="16"/>
  <c r="F42" i="16"/>
  <c r="F50" i="16" s="1"/>
  <c r="F45" i="16"/>
  <c r="F49" i="16" s="1"/>
  <c r="F53" i="16" s="1"/>
  <c r="F57" i="16" s="1"/>
  <c r="F61" i="16" s="1"/>
  <c r="F47" i="16"/>
  <c r="F51" i="16" s="1"/>
  <c r="F55" i="16" s="1"/>
  <c r="F59" i="16" s="1"/>
  <c r="H54" i="16" l="1"/>
  <c r="I50" i="16"/>
  <c r="H59" i="16"/>
  <c r="I59" i="16" s="1"/>
  <c r="I55" i="16"/>
  <c r="F54" i="16"/>
  <c r="F58" i="16"/>
  <c r="I45" i="23"/>
  <c r="H58" i="16" l="1"/>
  <c r="I58" i="16" s="1"/>
  <c r="I54" i="16"/>
  <c r="H14" i="17"/>
  <c r="H18" i="17" s="1"/>
  <c r="H22" i="17" s="1"/>
  <c r="H26" i="17" s="1"/>
  <c r="H30" i="17" s="1"/>
  <c r="I14" i="17"/>
  <c r="I18" i="17" s="1"/>
  <c r="I22" i="17" s="1"/>
  <c r="I26" i="17" s="1"/>
  <c r="I30" i="17" s="1"/>
  <c r="H79" i="24" l="1"/>
  <c r="H78" i="24"/>
  <c r="K78" i="24" s="1"/>
  <c r="H76" i="24"/>
  <c r="M68" i="24"/>
  <c r="M74" i="24" s="1"/>
  <c r="M80" i="24" s="1"/>
  <c r="M86" i="24" s="1"/>
  <c r="M92" i="24" s="1"/>
  <c r="L68" i="24"/>
  <c r="L74" i="24" s="1"/>
  <c r="L80" i="24" s="1"/>
  <c r="L86" i="24" s="1"/>
  <c r="L92" i="24" s="1"/>
  <c r="I68" i="24"/>
  <c r="I74" i="24" s="1"/>
  <c r="I80" i="24" s="1"/>
  <c r="I86" i="24" s="1"/>
  <c r="I92" i="24" s="1"/>
  <c r="J35" i="24"/>
  <c r="J39" i="24" s="1"/>
  <c r="J43" i="24" s="1"/>
  <c r="J47" i="24" s="1"/>
  <c r="J51" i="24" s="1"/>
  <c r="I35" i="24"/>
  <c r="I39" i="24" s="1"/>
  <c r="I43" i="24" s="1"/>
  <c r="I47" i="24" s="1"/>
  <c r="I51" i="24" s="1"/>
  <c r="K37" i="24"/>
  <c r="K41" i="24" s="1"/>
  <c r="K45" i="24" s="1"/>
  <c r="K49" i="24" s="1"/>
  <c r="K53" i="24" s="1"/>
  <c r="I37" i="24"/>
  <c r="I41" i="24" s="1"/>
  <c r="I45" i="24" s="1"/>
  <c r="I49" i="24" s="1"/>
  <c r="I53" i="24" s="1"/>
  <c r="H41" i="24"/>
  <c r="H45" i="24" s="1"/>
  <c r="H49" i="24" s="1"/>
  <c r="H53" i="24" s="1"/>
  <c r="J13" i="24"/>
  <c r="J15" i="24" s="1"/>
  <c r="J17" i="24" s="1"/>
  <c r="J19" i="24" s="1"/>
  <c r="J21" i="24" s="1"/>
  <c r="H13" i="24"/>
  <c r="H15" i="24" s="1"/>
  <c r="H17" i="24" s="1"/>
  <c r="H19" i="24" s="1"/>
  <c r="H21" i="24" s="1"/>
  <c r="I14" i="24"/>
  <c r="I16" i="24" s="1"/>
  <c r="I18" i="24" s="1"/>
  <c r="I20" i="24" s="1"/>
  <c r="I22" i="24" s="1"/>
  <c r="H14" i="24"/>
  <c r="H16" i="24" s="1"/>
  <c r="H18" i="24" s="1"/>
  <c r="H20" i="24" s="1"/>
  <c r="H22" i="24" s="1"/>
  <c r="G14" i="24"/>
  <c r="G16" i="24" s="1"/>
  <c r="G18" i="24" s="1"/>
  <c r="G20" i="24" s="1"/>
  <c r="G22" i="24" s="1"/>
  <c r="L77" i="24" l="1"/>
  <c r="J77" i="24"/>
  <c r="M77" i="24"/>
  <c r="H84" i="24"/>
  <c r="K84" i="24" s="1"/>
  <c r="M78" i="24"/>
  <c r="J78" i="24"/>
  <c r="H82" i="24"/>
  <c r="J76" i="24"/>
  <c r="I76" i="24"/>
  <c r="L76" i="24"/>
  <c r="H85" i="24"/>
  <c r="K79" i="24"/>
  <c r="J79" i="24"/>
  <c r="M79" i="24"/>
  <c r="H87" i="24"/>
  <c r="H93" i="24" s="1"/>
  <c r="L81" i="24"/>
  <c r="I81" i="24"/>
  <c r="M81" i="24"/>
  <c r="M93" i="24" l="1"/>
  <c r="I93" i="24"/>
  <c r="L93" i="24"/>
  <c r="M83" i="24"/>
  <c r="L83" i="24"/>
  <c r="J83" i="24"/>
  <c r="H91" i="24"/>
  <c r="H97" i="24" s="1"/>
  <c r="M85" i="24"/>
  <c r="K85" i="24"/>
  <c r="J85" i="24"/>
  <c r="H88" i="24"/>
  <c r="H94" i="24" s="1"/>
  <c r="L82" i="24"/>
  <c r="I82" i="24"/>
  <c r="J82" i="24"/>
  <c r="H90" i="24"/>
  <c r="J84" i="24"/>
  <c r="M84" i="24"/>
  <c r="M87" i="24"/>
  <c r="I87" i="24"/>
  <c r="L87" i="24"/>
  <c r="M97" i="24" l="1"/>
  <c r="K97" i="24"/>
  <c r="J97" i="24"/>
  <c r="K90" i="24"/>
  <c r="H96" i="24"/>
  <c r="L94" i="24"/>
  <c r="J94" i="24"/>
  <c r="I94" i="24"/>
  <c r="J89" i="24"/>
  <c r="M89" i="24"/>
  <c r="L89" i="24"/>
  <c r="J90" i="24"/>
  <c r="M90" i="24"/>
  <c r="L88" i="24"/>
  <c r="I88" i="24"/>
  <c r="J88" i="24"/>
  <c r="M91" i="24"/>
  <c r="K91" i="24"/>
  <c r="J91" i="24"/>
  <c r="M96" i="24" l="1"/>
  <c r="K96" i="24"/>
  <c r="J96" i="24"/>
  <c r="J14" i="17"/>
  <c r="K34" i="24" l="1"/>
  <c r="K38" i="24" s="1"/>
  <c r="K42" i="24" s="1"/>
  <c r="K46" i="24" s="1"/>
  <c r="K50" i="24" s="1"/>
  <c r="I34" i="24"/>
  <c r="I38" i="24" s="1"/>
  <c r="I42" i="24" s="1"/>
  <c r="I46" i="24" s="1"/>
  <c r="I50" i="24" s="1"/>
  <c r="H42" i="24"/>
  <c r="H46" i="24" s="1"/>
  <c r="H50" i="24" s="1"/>
  <c r="G13" i="24"/>
  <c r="G15" i="24" s="1"/>
  <c r="G17" i="24" s="1"/>
  <c r="G19" i="24" s="1"/>
  <c r="G21" i="24" s="1"/>
  <c r="J18" i="17"/>
  <c r="J22" i="17" s="1"/>
  <c r="J26" i="17" s="1"/>
  <c r="J30" i="17" s="1"/>
  <c r="H45" i="16"/>
  <c r="E12" i="23"/>
  <c r="E14" i="23" s="1"/>
  <c r="E16" i="23" s="1"/>
  <c r="E18" i="23" s="1"/>
  <c r="E20" i="23" s="1"/>
  <c r="D12" i="23"/>
  <c r="D14" i="23" s="1"/>
  <c r="D16" i="23" s="1"/>
  <c r="D18" i="23" s="1"/>
  <c r="D20" i="23" s="1"/>
  <c r="F5" i="2"/>
  <c r="H49" i="16" l="1"/>
  <c r="I45" i="16"/>
  <c r="H5" i="17"/>
  <c r="H6" i="23"/>
  <c r="G4" i="3"/>
  <c r="H5" i="16"/>
  <c r="I7" i="24"/>
  <c r="H53" i="16" l="1"/>
  <c r="I49" i="16"/>
  <c r="H57" i="16" l="1"/>
  <c r="I53" i="16"/>
  <c r="H61" i="16" l="1"/>
  <c r="I61" i="16" s="1"/>
  <c r="I57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Huynh Van Khanh (VN)</author>
  </authors>
  <commentList>
    <comment ref="D11" authorId="0" shapeId="0" xr:uid="{00000000-0006-0000-0100-000001000000}">
      <text>
        <r>
          <rPr>
            <b/>
            <sz val="9"/>
            <rFont val="Tahoma"/>
            <family val="2"/>
          </rPr>
          <t>CHECK CASE BY CASE</t>
        </r>
        <r>
          <rPr>
            <sz val="9"/>
            <rFont val="Tahoma"/>
            <family val="2"/>
          </rPr>
          <t xml:space="preserve">
</t>
        </r>
      </text>
    </comment>
    <comment ref="E11" authorId="0" shapeId="0" xr:uid="{00000000-0006-0000-0100-000002000000}">
      <text>
        <r>
          <rPr>
            <b/>
            <sz val="9"/>
            <rFont val="Tahoma"/>
            <family val="2"/>
          </rPr>
          <t>CHECK CASE BY CASE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Huynh Van Khanh (VN)</author>
    <author>hvkhanh</author>
  </authors>
  <commentList>
    <comment ref="E8" authorId="0" shapeId="0" xr:uid="{00000000-0006-0000-0200-000001000000}">
      <text>
        <r>
          <rPr>
            <sz val="9"/>
            <rFont val="Tahoma"/>
            <family val="2"/>
          </rPr>
          <t xml:space="preserve">HKG01
</t>
        </r>
      </text>
    </comment>
    <comment ref="F8" authorId="1" shapeId="0" xr:uid="{00000000-0006-0000-0200-000002000000}">
      <text>
        <r>
          <rPr>
            <i/>
            <sz val="9"/>
            <rFont val="Tahoma"/>
            <family val="2"/>
          </rPr>
          <t xml:space="preserve">FZN01: </t>
        </r>
        <r>
          <rPr>
            <b/>
            <sz val="9"/>
            <rFont val="Tahoma"/>
            <family val="2"/>
          </rPr>
          <t xml:space="preserve">
Fuzhou  Int'l Container Terminal
</t>
        </r>
      </text>
    </comment>
    <comment ref="H8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 xml:space="preserve">check case by case for big volume
</t>
        </r>
      </text>
    </comment>
    <comment ref="I8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 xml:space="preserve">check case by case for big volume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hvkhanh</author>
  </authors>
  <commentList>
    <comment ref="H10" authorId="0" shapeId="0" xr:uid="{00000000-0006-0000-0500-000001000000}">
      <text>
        <r>
          <rPr>
            <i/>
            <sz val="9"/>
            <rFont val="Tahoma"/>
            <family val="2"/>
          </rPr>
          <t xml:space="preserve">CHECK CASE BY CASE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Vu Bich Ngoc (VN)</author>
    <author>hvkhanh</author>
  </authors>
  <commentList>
    <comment ref="G9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Check before booking
HKG’s cargo arrangement routing still under manual routing.
</t>
        </r>
      </text>
    </comment>
    <comment ref="H9" authorId="1" shapeId="0" xr:uid="{00000000-0006-0000-0700-000002000000}">
      <text>
        <r>
          <rPr>
            <b/>
            <sz val="9"/>
            <rFont val="Tahoma"/>
            <family val="2"/>
          </rPr>
          <t xml:space="preserve">NANSHA NEW PORT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Vu Bich Ngoc (VN)</author>
    <author>hvkhanh</author>
  </authors>
  <commentList>
    <comment ref="H8" authorId="0" shapeId="0" xr:uid="{89DDF41A-FE24-4701-909E-F97E352ACE4F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no space, check case by case before booking
</t>
        </r>
      </text>
    </comment>
    <comment ref="I8" authorId="1" shapeId="0" xr:uid="{00000000-0006-0000-0800-000003000000}">
      <text>
        <r>
          <rPr>
            <i/>
            <sz val="9"/>
            <rFont val="Tahoma"/>
            <family val="2"/>
          </rPr>
          <t>check case by case</t>
        </r>
        <r>
          <rPr>
            <b/>
            <sz val="9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Huynh Van Khanh (VN)</author>
  </authors>
  <commentList>
    <comment ref="E7" authorId="0" shapeId="0" xr:uid="{00000000-0006-0000-0A00-000001000000}">
      <text>
        <r>
          <rPr>
            <b/>
            <sz val="9"/>
            <rFont val="Tahoma"/>
            <family val="2"/>
          </rPr>
          <t xml:space="preserve">CHECK CASE BY CASE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hvkhanh</author>
  </authors>
  <commentList>
    <comment ref="D10" authorId="0" shapeId="0" xr:uid="{00000000-0006-0000-0C00-000001000000}">
      <text>
        <r>
          <rPr>
            <i/>
            <sz val="9"/>
            <rFont val="Tahoma"/>
            <family val="2"/>
          </rPr>
          <t xml:space="preserve">KAOHSIUNG #70
</t>
        </r>
      </text>
    </comment>
    <comment ref="E10" authorId="0" shapeId="0" xr:uid="{00000000-0006-0000-0C00-000002000000}">
      <text>
        <r>
          <rPr>
            <i/>
            <sz val="9"/>
            <rFont val="Tahoma"/>
            <family val="2"/>
          </rPr>
          <t>KAOHSIUNG #65 #66</t>
        </r>
        <r>
          <rPr>
            <b/>
            <sz val="9"/>
            <rFont val="Tahoma"/>
            <family val="2"/>
          </rPr>
          <t xml:space="preserve">
</t>
        </r>
      </text>
    </comment>
    <comment ref="D27" authorId="0" shapeId="0" xr:uid="{00000000-0006-0000-0C00-000003000000}">
      <text>
        <r>
          <rPr>
            <i/>
            <sz val="9"/>
            <rFont val="Tahoma"/>
            <family val="2"/>
          </rPr>
          <t xml:space="preserve">KAOHSIUNG #70
</t>
        </r>
      </text>
    </comment>
    <comment ref="E27" authorId="0" shapeId="0" xr:uid="{00000000-0006-0000-0C00-000004000000}">
      <text>
        <r>
          <rPr>
            <i/>
            <sz val="9"/>
            <rFont val="Tahoma"/>
            <family val="2"/>
          </rPr>
          <t>KAOHSIUNG #65 #66</t>
        </r>
        <r>
          <rPr>
            <b/>
            <sz val="9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Huynh Van Khanh (VN)</author>
  </authors>
  <commentList>
    <comment ref="F8" authorId="0" shapeId="0" xr:uid="{00000000-0006-0000-0E00-000001000000}">
      <text>
        <r>
          <rPr>
            <sz val="9"/>
            <rFont val="Tahoma"/>
            <family val="2"/>
          </rPr>
          <t xml:space="preserve">Terminal UTC 01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Vu Bich Ngoc (VN)</author>
  </authors>
  <commentList>
    <comment ref="A38" authorId="0" shapeId="0" xr:uid="{4FACE63F-1BDA-4343-B74C-18665C8A93EC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CTP FORTUNE 222S
</t>
        </r>
      </text>
    </comment>
    <comment ref="A40" authorId="0" shapeId="0" xr:uid="{23C0C255-BA53-4598-813C-2E04630511C9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change from LUDWIG SCHULTE 014S
</t>
        </r>
      </text>
    </comment>
    <comment ref="A42" authorId="0" shapeId="0" xr:uid="{A75796BF-485F-481F-8BEE-1176FB686FA9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CTP FORTUNE 222S
</t>
        </r>
      </text>
    </comment>
    <comment ref="A44" authorId="0" shapeId="0" xr:uid="{D9F2E3B8-F002-41C6-8ECB-B210E3CC9D4E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change from LUDWIG SCHULTE 014S
</t>
        </r>
      </text>
    </comment>
    <comment ref="A46" authorId="0" shapeId="0" xr:uid="{2D7B0252-AC1C-47FB-B5C1-90C42AD89755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CTP FORTUNE 222S
</t>
        </r>
      </text>
    </comment>
    <comment ref="A48" authorId="0" shapeId="0" xr:uid="{879DFF0E-B27B-4209-9193-57B1F0D80FA9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change from LUDWIG SCHULTE 014S
</t>
        </r>
      </text>
    </comment>
    <comment ref="A52" authorId="0" shapeId="0" xr:uid="{6FBE09A4-9796-435E-8B14-D30EC4F09363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change from LUDWIG SCHULTE 014S
</t>
        </r>
      </text>
    </comment>
    <comment ref="A54" authorId="0" shapeId="0" xr:uid="{463EE050-148E-4FC0-AE88-42B6F8CD94A9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I/O CTP FORTUNE 222S
</t>
        </r>
      </text>
    </comment>
    <comment ref="A56" authorId="0" shapeId="0" xr:uid="{6D279703-2534-46B2-B31E-EDD7D09ED3D0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change from LUDWIG SCHULTE 014S
</t>
        </r>
      </text>
    </comment>
    <comment ref="A60" authorId="0" shapeId="0" xr:uid="{1C2D677E-BC30-404F-A80C-4AB527B7835F}">
      <text>
        <r>
          <rPr>
            <b/>
            <sz val="9"/>
            <color indexed="81"/>
            <rFont val="Tahoma"/>
            <family val="2"/>
          </rPr>
          <t>Vu Bich Ngoc (VN):</t>
        </r>
        <r>
          <rPr>
            <sz val="9"/>
            <color indexed="81"/>
            <rFont val="Tahoma"/>
            <family val="2"/>
          </rPr>
          <t xml:space="preserve">
change from LUDWIG SCHULTE 014S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Huynh Van Khanh (VN)</author>
  </authors>
  <commentList>
    <comment ref="J28" authorId="0" shapeId="0" xr:uid="{00000000-0006-0000-1200-000001000000}">
      <text>
        <r>
          <rPr>
            <sz val="9"/>
            <rFont val="Tahoma"/>
            <family val="2"/>
          </rPr>
          <t xml:space="preserve">BATAM
: COMMON FEEDER
CHECK CASE BY CASE
</t>
        </r>
      </text>
    </comment>
  </commentList>
</comments>
</file>

<file path=xl/sharedStrings.xml><?xml version="1.0" encoding="utf-8"?>
<sst xmlns="http://schemas.openxmlformats.org/spreadsheetml/2006/main" count="2229" uniqueCount="594">
  <si>
    <t>COSCO SHIPPING LINES VIETNAM</t>
  </si>
  <si>
    <t>ETD</t>
  </si>
  <si>
    <t>DESTINATION</t>
  </si>
  <si>
    <t>SERVICE</t>
  </si>
  <si>
    <t>CHINA</t>
  </si>
  <si>
    <t>MON-TUE</t>
  </si>
  <si>
    <t>CV2</t>
  </si>
  <si>
    <t>TUE</t>
  </si>
  <si>
    <t>SHEKOU</t>
  </si>
  <si>
    <t>KTX1</t>
  </si>
  <si>
    <t>WED</t>
  </si>
  <si>
    <t>SHEKOU - DALIAN - XINGANG</t>
  </si>
  <si>
    <t>CHL</t>
  </si>
  <si>
    <t>YANGPU-QINZHOU-ZHANJIANG-GAOLAN-YANTIAN-NANSHA</t>
  </si>
  <si>
    <t>NEW CVX1</t>
  </si>
  <si>
    <t>CHANGE ROUTING FROM 18 SEP 2019</t>
  </si>
  <si>
    <t xml:space="preserve">QINZHOU </t>
  </si>
  <si>
    <t>QVS N</t>
  </si>
  <si>
    <t>SHANGHAI</t>
  </si>
  <si>
    <t>CKI</t>
  </si>
  <si>
    <t>SUN-MON</t>
  </si>
  <si>
    <t xml:space="preserve">SHEKOU-HONG KONG -FUZHOU </t>
  </si>
  <si>
    <t>CV1</t>
  </si>
  <si>
    <t>SAT</t>
  </si>
  <si>
    <t xml:space="preserve">FUZHOU- QUANZHOU- SHANTOU- NANSHA </t>
  </si>
  <si>
    <t>CV3</t>
  </si>
  <si>
    <t>SUN</t>
  </si>
  <si>
    <t>KTX6</t>
  </si>
  <si>
    <t>FRI-SAT</t>
  </si>
  <si>
    <t>NEW CV5 SERVICE (SHANGHAI, XIAMEN)</t>
  </si>
  <si>
    <t>CV5</t>
  </si>
  <si>
    <t>HONG KONG</t>
  </si>
  <si>
    <t>HONGKONG</t>
  </si>
  <si>
    <t>THU</t>
  </si>
  <si>
    <t>THX</t>
  </si>
  <si>
    <t>TAIWAN</t>
  </si>
  <si>
    <t>TUE / THU</t>
  </si>
  <si>
    <t>KAOHSIUNG - TAICHUNG - KEELUNG</t>
  </si>
  <si>
    <t>JAPAN</t>
  </si>
  <si>
    <t>OSAKA - KOBE - NAGOYA - TOKYO - YOKOHAMA</t>
  </si>
  <si>
    <t>KOREA</t>
  </si>
  <si>
    <t>MON</t>
  </si>
  <si>
    <t>INCHON</t>
  </si>
  <si>
    <t>PUSAN- KWANGYANG</t>
  </si>
  <si>
    <t>SINGAPORE</t>
  </si>
  <si>
    <t>MALAYSIA</t>
  </si>
  <si>
    <t>PORT KLANG WEST &amp; PASIR GUDANG DIRECT</t>
  </si>
  <si>
    <t>VTS</t>
  </si>
  <si>
    <t>INDONESIA</t>
  </si>
  <si>
    <t>JAKARTA DIRECT</t>
  </si>
  <si>
    <t>IHX</t>
  </si>
  <si>
    <t>MYANMAR</t>
  </si>
  <si>
    <t>YANGON (MIP &amp; MITT) VIA SINGAPORE</t>
  </si>
  <si>
    <t>PHILIPPINES</t>
  </si>
  <si>
    <t>FCS</t>
  </si>
  <si>
    <t>INDIA</t>
  </si>
  <si>
    <t>PIPAVAV PORT - NHAVA SHEVA - MUNDRA - CHENNAI - VIZAG - KATTUPALLI</t>
  </si>
  <si>
    <t>PAKISTAN</t>
  </si>
  <si>
    <t>KARACHI</t>
  </si>
  <si>
    <t>SRILANKA</t>
  </si>
  <si>
    <t>COLOMBO</t>
  </si>
  <si>
    <t>BANGLADESH</t>
  </si>
  <si>
    <t>CHITTAGONG VIA PORT KLANG, SINGAPORE</t>
  </si>
  <si>
    <t xml:space="preserve">For booking inquiries, please contact : </t>
  </si>
  <si>
    <t xml:space="preserve">SAFI TOWER, 209 NGUYEN VAN THU STREET, DISTRICT 1, HO CHI MINH CITY </t>
  </si>
  <si>
    <t xml:space="preserve">TEL : 84.8.38290000        FAX : 84.8. 39307268 </t>
  </si>
  <si>
    <t>EMAIL: SGN.SEA.CUS@COSCON.COM</t>
  </si>
  <si>
    <t>WEBSITE: WWW.COSCON.COM</t>
  </si>
  <si>
    <t>BACK TO MENU</t>
  </si>
  <si>
    <t xml:space="preserve">Updated: </t>
  </si>
  <si>
    <t>CIT SERVICE (SHANGHAI, NINGBO)</t>
  </si>
  <si>
    <t>ETA</t>
  </si>
  <si>
    <t>VESSEL NAME</t>
  </si>
  <si>
    <t>VOYAGE NO.</t>
  </si>
  <si>
    <t>HCM</t>
  </si>
  <si>
    <t>NINGBO</t>
  </si>
  <si>
    <t>NGB05</t>
  </si>
  <si>
    <t>SHA04</t>
  </si>
  <si>
    <t>08 days</t>
  </si>
  <si>
    <t>09 days</t>
  </si>
  <si>
    <t>SHA04 : ShanghaiPort Ctn Waigaoqiao Tml Brh (phase II) // NGB05: Ningbo Yuandong Terminals Limited</t>
  </si>
  <si>
    <t>CLOSING TIME :</t>
  </si>
  <si>
    <t xml:space="preserve">ABOVE SAILING SCHEDULE IS SUBJECT TO CHANGE WITH /WITHOUT PRIOR NOTICE </t>
  </si>
  <si>
    <t>WEBSITE : WWW.COSCON.COM</t>
  </si>
  <si>
    <t xml:space="preserve">          COSCO SHIPPING LINES VIETNAM</t>
  </si>
  <si>
    <t>Updated:</t>
  </si>
  <si>
    <t>VOYAGE</t>
  </si>
  <si>
    <t>NO.</t>
  </si>
  <si>
    <t>HO CHI MINH</t>
  </si>
  <si>
    <t xml:space="preserve">FUZHOU </t>
  </si>
  <si>
    <t>QINGDAO</t>
  </si>
  <si>
    <t>3 days</t>
  </si>
  <si>
    <t>4 days</t>
  </si>
  <si>
    <t>6 days</t>
  </si>
  <si>
    <t>8 days</t>
  </si>
  <si>
    <t>9 days</t>
  </si>
  <si>
    <t>11 days</t>
  </si>
  <si>
    <t xml:space="preserve"> </t>
  </si>
  <si>
    <t>ETD
HCM</t>
  </si>
  <si>
    <t>RIZHAO</t>
  </si>
  <si>
    <t>RZH01</t>
  </si>
  <si>
    <t>TAO06</t>
  </si>
  <si>
    <t>RZH01 : Rizhao Port Container Development  - TAO06: QQCTU Qingdao Qian United Ctn - NGB04: Daxie Int'l Container Terminals Co. - XMN01: Hai Tian</t>
  </si>
  <si>
    <t>XINGANG</t>
  </si>
  <si>
    <t>TSN01</t>
  </si>
  <si>
    <t>SHA07</t>
  </si>
  <si>
    <t>7 days</t>
  </si>
  <si>
    <t>10 days</t>
  </si>
  <si>
    <t>12 days</t>
  </si>
  <si>
    <t>DALIAN</t>
  </si>
  <si>
    <t>NEW CV3 SERVICE (HONG KONG, FUZHOU, QUANZHOU, SHANTOU, SHEKOU)</t>
  </si>
  <si>
    <t>VOYAGE 
NO.</t>
  </si>
  <si>
    <t>ETD
HO CHI MINH</t>
  </si>
  <si>
    <t>QUANZHOU
SHIHU</t>
  </si>
  <si>
    <t>SHANTOU</t>
  </si>
  <si>
    <t>NANSHA</t>
  </si>
  <si>
    <t>HKG01</t>
  </si>
  <si>
    <t>FZN01</t>
  </si>
  <si>
    <t>QZJ04</t>
  </si>
  <si>
    <t>SWA06</t>
  </si>
  <si>
    <t>NEW PORT</t>
  </si>
  <si>
    <t>5 days</t>
  </si>
  <si>
    <t xml:space="preserve">HKG01 : HIT </t>
  </si>
  <si>
    <t xml:space="preserve">VOYAGE </t>
  </si>
  <si>
    <t>XIAMEN</t>
  </si>
  <si>
    <t>FRI</t>
  </si>
  <si>
    <t>XMN01</t>
  </si>
  <si>
    <t>XMN01: Hai Tian - SHA07 : Sha Port Ctn Waigaoqiao Phase V Tml</t>
  </si>
  <si>
    <t xml:space="preserve">               COSCO SHIPPING LINES VIETNAM</t>
  </si>
  <si>
    <t>CHINA - KOREA - PHILIPPINES (CKI)</t>
  </si>
  <si>
    <t>SHANGHAI
SHA07</t>
  </si>
  <si>
    <t>BUSAN</t>
  </si>
  <si>
    <t>KWANGYANG</t>
  </si>
  <si>
    <t>SHA07 : Sha Port Ctn Waigaoqiao Phase V Tml</t>
  </si>
  <si>
    <t>COSCON</t>
  </si>
  <si>
    <t xml:space="preserve">        COSCO SHIPPING LINES VIETNAM</t>
  </si>
  <si>
    <t>XIAOCHAN BEACH
(YANGPU)
XCT01</t>
  </si>
  <si>
    <t>QINZHOU</t>
  </si>
  <si>
    <t>ZHANJIANG</t>
  </si>
  <si>
    <t>YANTIAN</t>
  </si>
  <si>
    <t xml:space="preserve">CAT LAI </t>
  </si>
  <si>
    <t>18:00 TUE</t>
  </si>
  <si>
    <t>QVS (QINZHOU)</t>
  </si>
  <si>
    <t>10:00 WED</t>
  </si>
  <si>
    <t>CHL SERVICE (HONG KONG - SHEKOU - INCHON - DALIAN - XINGANG - QINGDAO)</t>
  </si>
  <si>
    <t>HONG KONG
(HKG04 )</t>
  </si>
  <si>
    <t>HKG04: Modern Terminal Limited (MTL) / Inchon: Incheon Container Terminal Co.,Ltd. / Xingang TSN03: CSX Orient (Tianjin) Container Terminals Co.,Ltd</t>
  </si>
  <si>
    <t>KTX1 SERVICE (SHEKOU - JAPAN - TAIWAN)</t>
  </si>
  <si>
    <t xml:space="preserve">HKG01 HIT / KHH04 : OOCL (Taiwan) Co., Ltd. / </t>
  </si>
  <si>
    <t>KTX6 SERVICE (SHEKOU)</t>
  </si>
  <si>
    <t>VNTCT</t>
  </si>
  <si>
    <t>OSAKA</t>
  </si>
  <si>
    <t>KOBE</t>
  </si>
  <si>
    <t>NAGOYA</t>
  </si>
  <si>
    <t>YOKOHAMA</t>
  </si>
  <si>
    <t>TOKYO</t>
  </si>
  <si>
    <t xml:space="preserve">18:00 FRI </t>
  </si>
  <si>
    <t>TAN CANG CAI MEP (TCIT)</t>
  </si>
  <si>
    <t xml:space="preserve">14:00 SAT </t>
  </si>
  <si>
    <t>NEW THX-B SERVICE (KAOHSIUNG, TAICHUNG)</t>
  </si>
  <si>
    <t>KAOHSIUNG</t>
  </si>
  <si>
    <t>TAICHUNG</t>
  </si>
  <si>
    <t>03 days</t>
  </si>
  <si>
    <t>04 days</t>
  </si>
  <si>
    <t>KHH05</t>
  </si>
  <si>
    <t>KHH04</t>
  </si>
  <si>
    <t>TCH01</t>
  </si>
  <si>
    <t>TCH03</t>
  </si>
  <si>
    <t>KHH04 : OOCL (Taiwan) Co., Ltd. / KHH05 : HON MING TERMINAL&amp;STEVEDORING CO.</t>
  </si>
  <si>
    <t>TCH01 : China Container Terminal Corp / TCH03 : Evergreen Int'l Storage &amp; Transport</t>
  </si>
  <si>
    <t>NEW THX-A SERVICE (KAOHSIUNG, KEELUNG, HONGKONG)</t>
  </si>
  <si>
    <t xml:space="preserve">KEELUNG
</t>
  </si>
  <si>
    <t xml:space="preserve">HONG KONG
</t>
  </si>
  <si>
    <t>03-04 days</t>
  </si>
  <si>
    <t>07 days</t>
  </si>
  <si>
    <t>KEL-ULIC</t>
  </si>
  <si>
    <t>HKG04</t>
  </si>
  <si>
    <t>HKG09: Hong Kong Int'l Terminals Ltd / HKG04: Modern Terminals</t>
  </si>
  <si>
    <t>KEL-ULIC: United Logistics Int'l Co.</t>
  </si>
  <si>
    <t>12:00 PM WED at CAT LAI</t>
  </si>
  <si>
    <t xml:space="preserve">               PORT KELANG WEST &amp; PASIR GUDANG DIRECT (VTS)</t>
  </si>
  <si>
    <t>PORT KLANG WEST</t>
  </si>
  <si>
    <t>PASIR GUDANG</t>
  </si>
  <si>
    <t>2 days</t>
  </si>
  <si>
    <t>SANTA LOUKIA</t>
  </si>
  <si>
    <t/>
  </si>
  <si>
    <t>08:00 AM SAT in CAT LAI</t>
  </si>
  <si>
    <t xml:space="preserve"> COSCO SHIPPING LINES VIETNAM</t>
  </si>
  <si>
    <t>NEW DIRECT SERVICE TO JAKARTA (IHX)</t>
  </si>
  <si>
    <t xml:space="preserve">VOYAGE 
NUMBER </t>
  </si>
  <si>
    <t>ETD 
HCM</t>
  </si>
  <si>
    <t>SIN</t>
  </si>
  <si>
    <t>JAKARTA (Tanjung Priok)</t>
  </si>
  <si>
    <r>
      <rPr>
        <b/>
        <sz val="12"/>
        <color rgb="FFFF0000"/>
        <rFont val="Arial"/>
        <family val="2"/>
      </rPr>
      <t>TSJ terminal</t>
    </r>
    <r>
      <rPr>
        <b/>
        <sz val="13.5"/>
        <color indexed="10"/>
        <rFont val="Cambria"/>
        <family val="1"/>
      </rPr>
      <t xml:space="preserve"> (JKT09)</t>
    </r>
  </si>
  <si>
    <t>JICT terminal (JKT01)</t>
  </si>
  <si>
    <t>CSCL LIMA</t>
  </si>
  <si>
    <t>Remarks for closing time:</t>
  </si>
  <si>
    <t>SERVICE TO YANGON (AWPT) VIA PORT KELANG</t>
  </si>
  <si>
    <t xml:space="preserve">VOYAGE NUMBER </t>
  </si>
  <si>
    <t>INTENDED
CONNECTING VESSEL</t>
  </si>
  <si>
    <t>YANGON (AWPT)</t>
  </si>
  <si>
    <t>SYM1</t>
  </si>
  <si>
    <t>MTS</t>
  </si>
  <si>
    <t>08:00 SAT</t>
  </si>
  <si>
    <t>SERVICE TO YANGON (AWPT) VIA SINGAPORE</t>
  </si>
  <si>
    <t xml:space="preserve">ETD HCM
</t>
  </si>
  <si>
    <t>ETA
SIN</t>
  </si>
  <si>
    <t>ETA
YANGON (AWPT)</t>
  </si>
  <si>
    <t xml:space="preserve">NUMBER </t>
  </si>
  <si>
    <t>TCHP</t>
  </si>
  <si>
    <t>CAT LAI</t>
  </si>
  <si>
    <t>TBA</t>
  </si>
  <si>
    <t xml:space="preserve">ETD </t>
  </si>
  <si>
    <t>YANGON (MIP)</t>
  </si>
  <si>
    <t>YANGON (MITT)</t>
  </si>
  <si>
    <t>ETD HCM</t>
  </si>
  <si>
    <t xml:space="preserve">FEEDER VESSEL </t>
  </si>
  <si>
    <t>INTENDED</t>
  </si>
  <si>
    <t xml:space="preserve">CONNECTING VESSEL </t>
  </si>
  <si>
    <t xml:space="preserve">             COSCO SHIPPING LINES VIETNAM</t>
  </si>
  <si>
    <t>SURABAYA</t>
  </si>
  <si>
    <t>PENANG</t>
  </si>
  <si>
    <t>GMI</t>
  </si>
  <si>
    <t xml:space="preserve">INTENDED
CONNECTING VESSEL </t>
  </si>
  <si>
    <t>SSX1</t>
  </si>
  <si>
    <t>BELAWAN</t>
  </si>
  <si>
    <t>SEMARANG</t>
  </si>
  <si>
    <t>ITS</t>
  </si>
  <si>
    <t>ETD HOCHIMINH</t>
  </si>
  <si>
    <t xml:space="preserve">                   COSCO SHIPPING LINES VIETNAM</t>
  </si>
  <si>
    <t>CHITTAGONG VIA PORT KELANG / SINGAPORE</t>
  </si>
  <si>
    <t>CHITTAGONG</t>
  </si>
  <si>
    <t>CGX5 / CGX4</t>
  </si>
  <si>
    <t>SCX2</t>
  </si>
  <si>
    <t>CGX2</t>
  </si>
  <si>
    <t>CGX4</t>
  </si>
  <si>
    <t xml:space="preserve">INDIA SERVICES </t>
  </si>
  <si>
    <t>NEW SERVICE TO CHENNAI / VISAKHAPATNAM / KATTUPALLI</t>
  </si>
  <si>
    <t>ETA
PKG</t>
  </si>
  <si>
    <t>CHENNAI</t>
  </si>
  <si>
    <t>VISAKHAPATNAM</t>
  </si>
  <si>
    <t>KATTUPALLI</t>
  </si>
  <si>
    <t>FCE</t>
  </si>
  <si>
    <t>TCX</t>
  </si>
  <si>
    <t>SGP</t>
  </si>
  <si>
    <t>MUNDRA</t>
  </si>
  <si>
    <t>NHAVA SHEVA</t>
  </si>
  <si>
    <t>PIPAVAV</t>
  </si>
  <si>
    <t>PMX (KICT - KHI02/ PICT- KHI03 / CMB03 )</t>
  </si>
  <si>
    <t>AGI (KICT  - KHI02)</t>
  </si>
  <si>
    <t>AIS (SAPT - KHI04)</t>
  </si>
  <si>
    <t>FI3</t>
  </si>
  <si>
    <t>CIX3</t>
  </si>
  <si>
    <t xml:space="preserve">    NEW CVX1  (SOUTH CHINA)</t>
  </si>
  <si>
    <r>
      <rPr>
        <b/>
        <i/>
        <sz val="11"/>
        <rFont val="Arial"/>
        <family val="2"/>
      </rPr>
      <t>Fuzhou:</t>
    </r>
    <r>
      <rPr>
        <i/>
        <sz val="11"/>
        <rFont val="Arial"/>
        <family val="2"/>
      </rPr>
      <t xml:space="preserve"> Fuzhou  Int'l Container Terminal  //  </t>
    </r>
    <r>
      <rPr>
        <b/>
        <i/>
        <sz val="11"/>
        <rFont val="Arial"/>
        <family val="2"/>
      </rPr>
      <t>Inchon:</t>
    </r>
    <r>
      <rPr>
        <i/>
        <sz val="11"/>
        <rFont val="Arial"/>
        <family val="2"/>
      </rPr>
      <t xml:space="preserve"> Hanjin Incheon Container Terminal  //  </t>
    </r>
    <r>
      <rPr>
        <b/>
        <i/>
        <sz val="11"/>
        <rFont val="Arial"/>
        <family val="2"/>
      </rPr>
      <t>Qingdao</t>
    </r>
    <r>
      <rPr>
        <i/>
        <sz val="11"/>
        <rFont val="Arial"/>
        <family val="2"/>
      </rPr>
      <t xml:space="preserve"> : Qingdao Qianwan Container Tml Co. 2 //  </t>
    </r>
    <r>
      <rPr>
        <b/>
        <i/>
        <sz val="11"/>
        <rFont val="Arial"/>
        <family val="2"/>
      </rPr>
      <t>Shanghai</t>
    </r>
    <r>
      <rPr>
        <i/>
        <sz val="11"/>
        <rFont val="Arial"/>
        <family val="2"/>
      </rPr>
      <t xml:space="preserve"> : Shanghai East Container Terminal (WGQ phase IV)</t>
    </r>
  </si>
  <si>
    <t xml:space="preserve">07:00 AM SUN at CAT LAI </t>
  </si>
  <si>
    <t>08:00 AM SAT at CAT LAI</t>
  </si>
  <si>
    <t>07:00 AM SUN at CAT LAI</t>
  </si>
  <si>
    <t>12:00 FRI</t>
  </si>
  <si>
    <t>CAT LAI :</t>
  </si>
  <si>
    <t>11:59 AM SAT</t>
  </si>
  <si>
    <t xml:space="preserve"> CAT LAI :</t>
  </si>
  <si>
    <t>14:00 FRI</t>
  </si>
  <si>
    <t xml:space="preserve">CAT LAI : </t>
  </si>
  <si>
    <t>18:00 FRI</t>
  </si>
  <si>
    <t>20:00 THU</t>
  </si>
  <si>
    <t>11:00 AM TUE</t>
  </si>
  <si>
    <t>12:00PM TUE</t>
  </si>
  <si>
    <t>22:00 PM FRI at TCHP // 04:00 AM FRI at CAT LAI // 22:00 PM THU in PHUC LONG, TRANSIMEX, TANAMEXCO (don’t accept ICD PHUOCLONG /BINHDUONG)</t>
  </si>
  <si>
    <t>NORTH MANILA</t>
  </si>
  <si>
    <t>NUMBER</t>
  </si>
  <si>
    <t>AACI (SAPT - KHI04)</t>
  </si>
  <si>
    <t xml:space="preserve">YANGON (MIP &amp; MITT) </t>
  </si>
  <si>
    <t>INDONESIA SERVICE VIA PORT KELANG/ SINGAPORE</t>
  </si>
  <si>
    <t>BATAM</t>
  </si>
  <si>
    <t>SF9</t>
  </si>
  <si>
    <t>PALEMBANG</t>
  </si>
  <si>
    <t>PHILIPPINES VIA SIN</t>
  </si>
  <si>
    <t>SUBIC BAY</t>
  </si>
  <si>
    <t>GENERAL SANTOS</t>
  </si>
  <si>
    <t>DAVAO</t>
  </si>
  <si>
    <t>NP1</t>
  </si>
  <si>
    <t>RSP</t>
  </si>
  <si>
    <t xml:space="preserve"> PENANG SERVICE VIA SINGAPORE/PORT KLANG</t>
  </si>
  <si>
    <t>SF8</t>
  </si>
  <si>
    <t>PENANG - KUCHING - BINTULU - KOTA KINABALU VIA  SINGAPORE/ PORT KELANG</t>
  </si>
  <si>
    <t xml:space="preserve">SURABAYA - SEMARANG - BELAWAN - PALEMBANG - BATAM VIA PORT KLANG, SINGAPORE </t>
  </si>
  <si>
    <t xml:space="preserve">MANILA (NORTH)- GENERAL SANTOS - DAVAO </t>
  </si>
  <si>
    <t>COUNTRY / AREA</t>
  </si>
  <si>
    <t xml:space="preserve">BSS  </t>
  </si>
  <si>
    <t>PLM</t>
  </si>
  <si>
    <t>SRX1</t>
  </si>
  <si>
    <t>SRX2</t>
  </si>
  <si>
    <t>HOCHIMINH</t>
  </si>
  <si>
    <t>-</t>
  </si>
  <si>
    <t>Cat Lai Giang Nam / Cat Lai / Phuc Long / Dong Nai/ Tanamexco / Sowatco</t>
  </si>
  <si>
    <t>OMIT</t>
  </si>
  <si>
    <t>CMS2</t>
  </si>
  <si>
    <t>CME</t>
  </si>
  <si>
    <t>GREEN HORIZON</t>
  </si>
  <si>
    <t>NGB04</t>
  </si>
  <si>
    <t>CSCL MANZANILLO</t>
  </si>
  <si>
    <t>SPIL KARTIKA</t>
  </si>
  <si>
    <t>CAPE FAWLEY</t>
  </si>
  <si>
    <t>SHK01</t>
  </si>
  <si>
    <t>ZHONG HANG SHENG</t>
  </si>
  <si>
    <t>XUTRA BHUM</t>
  </si>
  <si>
    <t>SP-ITC INTERNATIONAL CONTAINER TERMINAL (HCM28)</t>
  </si>
  <si>
    <t>CHANGE POL FROM MAR 2021 (CAT LAI -&gt; SP-ITC INTERNATIONAL CONTAINER TERMINAL (HCM28))</t>
  </si>
  <si>
    <t>OOCL DALIAN</t>
  </si>
  <si>
    <t>658N</t>
  </si>
  <si>
    <t>N139</t>
  </si>
  <si>
    <t>YM CELEBRITY</t>
  </si>
  <si>
    <t xml:space="preserve">	WAN HAI 510</t>
  </si>
  <si>
    <t>N028</t>
  </si>
  <si>
    <t xml:space="preserve">	
WAN HAI 501</t>
  </si>
  <si>
    <t>N211</t>
  </si>
  <si>
    <t xml:space="preserve">	
OOCL DALIAN</t>
  </si>
  <si>
    <t>659N</t>
  </si>
  <si>
    <t>WAN HAI 510</t>
  </si>
  <si>
    <t>N140</t>
  </si>
  <si>
    <t>Stop receive Yangon MITT/MIP from from 11 MAR</t>
  </si>
  <si>
    <t>XINGANG
(TSN01)</t>
  </si>
  <si>
    <t>last voyage</t>
  </si>
  <si>
    <t>no space</t>
  </si>
  <si>
    <t>No space from ETD 4 APR</t>
  </si>
  <si>
    <t>JT GLORY</t>
  </si>
  <si>
    <t>SHANGHAI - NINGBO</t>
  </si>
  <si>
    <t>CIT</t>
  </si>
  <si>
    <t>No space, check case by case</t>
  </si>
  <si>
    <t>SYM2</t>
  </si>
  <si>
    <t>STOP RECEIVE YANGON UNTIL FURTHER NOTICE</t>
  </si>
  <si>
    <t>HONGKONG
 (HKG01)</t>
  </si>
  <si>
    <t>SHEKOU
 (SHK01)</t>
  </si>
  <si>
    <t>GH BORA</t>
  </si>
  <si>
    <t>YM CREDENTIAL</t>
  </si>
  <si>
    <t>BEIJING 085W</t>
  </si>
  <si>
    <t>ZHONG GU HUANG HAI</t>
  </si>
  <si>
    <t>JINYUNHE</t>
  </si>
  <si>
    <t>AS PENELOPE</t>
  </si>
  <si>
    <t>10:00 AM MON AT CAT LAI</t>
  </si>
  <si>
    <t>CITY OF BEIJING</t>
  </si>
  <si>
    <t>IHX / VNS / VTS</t>
  </si>
  <si>
    <t>MON / SUN</t>
  </si>
  <si>
    <t>CV1 SERVICE (SHEKOU, HONGKONG, FUZHOU, INCHON, QINGDAO, SHANGHAI)</t>
  </si>
  <si>
    <t>WAN HAI 285</t>
  </si>
  <si>
    <t>KMTC XIAMEN</t>
  </si>
  <si>
    <t>ELA</t>
  </si>
  <si>
    <t>020N</t>
  </si>
  <si>
    <t>SHA06</t>
  </si>
  <si>
    <t>SHA06: SH Port Ctn Waigaoqiao Phase I Tml</t>
  </si>
  <si>
    <t>CAT LAI : 01:00 TUE</t>
  </si>
  <si>
    <t>MIYUNHE</t>
  </si>
  <si>
    <t>NZ NINGBO</t>
  </si>
  <si>
    <t>DELAWARE TRADER</t>
  </si>
  <si>
    <t>057S</t>
  </si>
  <si>
    <t>029S</t>
  </si>
  <si>
    <t>BLANK</t>
  </si>
  <si>
    <t>KMTC SHIMIZU</t>
  </si>
  <si>
    <t>WAN HAI 282</t>
  </si>
  <si>
    <t>367N</t>
  </si>
  <si>
    <t>068N</t>
  </si>
  <si>
    <t>ADHOC</t>
  </si>
  <si>
    <t>12:00 PM MON at CAT LAI</t>
  </si>
  <si>
    <t>Check Space case by case</t>
  </si>
  <si>
    <t>137N</t>
  </si>
  <si>
    <t>033N</t>
  </si>
  <si>
    <t>OREA</t>
  </si>
  <si>
    <t>113S</t>
  </si>
  <si>
    <t>LOA GLORY</t>
  </si>
  <si>
    <t>069N</t>
  </si>
  <si>
    <t>Blank sailing</t>
  </si>
  <si>
    <t xml:space="preserve">CALA PAGURO </t>
  </si>
  <si>
    <t>AMALIA C</t>
  </si>
  <si>
    <t>CALA PAGURO</t>
  </si>
  <si>
    <t>N008</t>
  </si>
  <si>
    <t>088N</t>
  </si>
  <si>
    <t>138N</t>
  </si>
  <si>
    <t>033E</t>
  </si>
  <si>
    <t>004E</t>
  </si>
  <si>
    <t>369N</t>
  </si>
  <si>
    <t>N144</t>
  </si>
  <si>
    <t>2137N</t>
  </si>
  <si>
    <t>366N</t>
  </si>
  <si>
    <t>396N</t>
  </si>
  <si>
    <t>063N</t>
  </si>
  <si>
    <t>907N</t>
  </si>
  <si>
    <t>2109N</t>
  </si>
  <si>
    <t>10:00 FRI</t>
  </si>
  <si>
    <t>034N</t>
  </si>
  <si>
    <t>025B</t>
  </si>
  <si>
    <t>060S</t>
  </si>
  <si>
    <t>114S</t>
  </si>
  <si>
    <t>115S</t>
  </si>
  <si>
    <t>116S</t>
  </si>
  <si>
    <t>INTERASIA CATALYST W007</t>
  </si>
  <si>
    <t>OOCL ZHOUSHAN 234W</t>
  </si>
  <si>
    <t>TONGVA W014</t>
  </si>
  <si>
    <t>XIN LIAN YUN GANG 088W</t>
  </si>
  <si>
    <t>TS SYDNEY 21007W</t>
  </si>
  <si>
    <t>LONG BEACH TRADER W013</t>
  </si>
  <si>
    <t>EVER DAINTY 161W</t>
  </si>
  <si>
    <t>COSCO ADEN 094W</t>
  </si>
  <si>
    <t>CSL SOPHIE 904W</t>
  </si>
  <si>
    <t>XIN YAN TIAN 066W</t>
  </si>
  <si>
    <t>KMTC MUNDRA 2106W</t>
  </si>
  <si>
    <t>SPIL KARTINI 014S</t>
  </si>
  <si>
    <t>TS NINGBO 21009S</t>
  </si>
  <si>
    <t>MH GREEN 9S</t>
  </si>
  <si>
    <t>COSCO JEDDAH 063S</t>
  </si>
  <si>
    <t>GFS PEARL 019S</t>
  </si>
  <si>
    <t>GFS PEARL 018N</t>
  </si>
  <si>
    <t>LIMA VALERIE 005</t>
  </si>
  <si>
    <t>PRESIDIO 068N</t>
  </si>
  <si>
    <t>PRESIDIO 069N</t>
  </si>
  <si>
    <t>CTP MAKASSAR 234S</t>
  </si>
  <si>
    <t>ICD Sotrans/ Dong Nai/ Transimex: 10:00 THU</t>
  </si>
  <si>
    <t>PROGRESS C</t>
  </si>
  <si>
    <t>120N</t>
  </si>
  <si>
    <t>064N</t>
  </si>
  <si>
    <t>064S</t>
  </si>
  <si>
    <t>016N</t>
  </si>
  <si>
    <t>CHANGE ROUTING FROM 13 SEP 2021</t>
  </si>
  <si>
    <t>XINGANG - QINGTAO - RIZHAO</t>
  </si>
  <si>
    <t>06 days</t>
  </si>
  <si>
    <t>I/O ZHONG HANG SHENG 138N</t>
  </si>
  <si>
    <t>070N</t>
  </si>
  <si>
    <t>SHA07: WGQ NO.5 - NGB04: Daxie Int'l Container Terminals Co.</t>
  </si>
  <si>
    <t xml:space="preserve"> CAT LAI : 15:00 MON</t>
  </si>
  <si>
    <t>BLANK SAILING</t>
  </si>
  <si>
    <t>CAT LAI : 02:00 SAT</t>
  </si>
  <si>
    <t>138E</t>
  </si>
  <si>
    <t>TSN01: Tianjin Port Container Terminal - TAO06: QQCTU Qingdao Qian United Ctn - RZH01: Rizhao Port Container Development</t>
  </si>
  <si>
    <t>SU17 Building, 05 Ho Bieu Chanh, Ward 12, Phu Nhuan Dist, HCMC, Viet Nam</t>
  </si>
  <si>
    <t>003N</t>
  </si>
  <si>
    <t>I/O Blank sailing</t>
  </si>
  <si>
    <t>I/O MANZANLLO 070N</t>
  </si>
  <si>
    <t>NEW LTD: TUE (Effective from: 21 SEP)</t>
  </si>
  <si>
    <t>Port rotation: SGN - SHA - NGB</t>
  </si>
  <si>
    <t>Port rotation: SGN - TSN - TAO - RZH</t>
  </si>
  <si>
    <t>CHANGE ROUTING FROM 28 AUG 2021</t>
  </si>
  <si>
    <t>NEW LTD （Effective from 3 OCT)</t>
  </si>
  <si>
    <t>ADVANCE</t>
  </si>
  <si>
    <t xml:space="preserve"> 
EVER CLEVER</t>
  </si>
  <si>
    <t>001N</t>
  </si>
  <si>
    <t>SINAR SORONG</t>
  </si>
  <si>
    <t>HAPPY LUCKY</t>
  </si>
  <si>
    <t>INTERASIA VISION</t>
  </si>
  <si>
    <t>N017</t>
  </si>
  <si>
    <t>2102N</t>
  </si>
  <si>
    <t>SLIDE DOWN 1W</t>
  </si>
  <si>
    <t>056N</t>
  </si>
  <si>
    <t xml:space="preserve"> 
EVER CROWN</t>
  </si>
  <si>
    <t>013N</t>
  </si>
  <si>
    <t>N009</t>
  </si>
  <si>
    <t>N018</t>
  </si>
  <si>
    <t>NEW CV2-N SERVICE: SGN- SHANGHAI - NINGBO (Effective from: 28 AUG)</t>
  </si>
  <si>
    <t>005N</t>
  </si>
  <si>
    <t>139N</t>
  </si>
  <si>
    <t>NEW CV2-C SERVICE: SGN- XINGANG - QINGDAO - RIZHAO (Effective from: 13 SEP)
NEW LTD （Effective from 3 OCT)</t>
  </si>
  <si>
    <t>034E</t>
  </si>
  <si>
    <t>005E</t>
  </si>
  <si>
    <t>371N</t>
  </si>
  <si>
    <t>N145</t>
  </si>
  <si>
    <t>372N</t>
  </si>
  <si>
    <t>N146</t>
  </si>
  <si>
    <t>2139N</t>
  </si>
  <si>
    <t>2141N</t>
  </si>
  <si>
    <t>368N</t>
  </si>
  <si>
    <t>065N</t>
  </si>
  <si>
    <t>021N</t>
  </si>
  <si>
    <t>908N</t>
  </si>
  <si>
    <t>022N</t>
  </si>
  <si>
    <t>909N</t>
  </si>
  <si>
    <t>2110N</t>
  </si>
  <si>
    <t xml:space="preserve"> 
KMTC DALIAN</t>
  </si>
  <si>
    <t>035N</t>
  </si>
  <si>
    <t>CAPE ORIENT</t>
  </si>
  <si>
    <t>107N</t>
  </si>
  <si>
    <t>101B</t>
  </si>
  <si>
    <t>026B</t>
  </si>
  <si>
    <t>102B</t>
  </si>
  <si>
    <t xml:space="preserve"> 
YM CELEBRITY</t>
  </si>
  <si>
    <t>027B</t>
  </si>
  <si>
    <t>026A</t>
  </si>
  <si>
    <t>102A</t>
  </si>
  <si>
    <t>027A</t>
  </si>
  <si>
    <t>176S</t>
  </si>
  <si>
    <t>061S</t>
  </si>
  <si>
    <t>177S</t>
  </si>
  <si>
    <t>117S</t>
  </si>
  <si>
    <t>118S</t>
  </si>
  <si>
    <t>065S</t>
  </si>
  <si>
    <t>066S</t>
  </si>
  <si>
    <t>CTP MAKASSAR 235S</t>
  </si>
  <si>
    <t>CTP MAKASSAR 236S</t>
  </si>
  <si>
    <t>CTP MAKASSAR 235N</t>
  </si>
  <si>
    <t>CTP MAKASSAR 236N</t>
  </si>
  <si>
    <t>CTP MAKASSAR 237N</t>
  </si>
  <si>
    <t>CTP FORTUNE 232N</t>
  </si>
  <si>
    <t>ISEACO WISDOM 038S</t>
  </si>
  <si>
    <t>ISEACO GENESIS 156S</t>
  </si>
  <si>
    <t>ISEACO WISDOM 039S</t>
  </si>
  <si>
    <t>GFS PEARL 020S</t>
  </si>
  <si>
    <t>SEA OF LUCK 231E</t>
  </si>
  <si>
    <t>MOUNT GOUGH 062E</t>
  </si>
  <si>
    <t>SEA OF LUCK 232E</t>
  </si>
  <si>
    <t>MOUNT GOUGH 063E</t>
  </si>
  <si>
    <t>GFS PEARL 019N</t>
  </si>
  <si>
    <t>GFS PEARL 020N</t>
  </si>
  <si>
    <t>X-PRESS MAKALU 020S</t>
  </si>
  <si>
    <t>HIGHWAY 149S</t>
  </si>
  <si>
    <t>HIGHWAY 150S</t>
  </si>
  <si>
    <t>HIGHWAY 151S</t>
  </si>
  <si>
    <t>AS SARA 063W</t>
  </si>
  <si>
    <t>AS SARA 064W</t>
  </si>
  <si>
    <t>AS SARA 065W</t>
  </si>
  <si>
    <t>AS SARA 066W</t>
  </si>
  <si>
    <t>AS SARA 067W</t>
  </si>
  <si>
    <t>AS SARA 068W</t>
  </si>
  <si>
    <t>SINAR SUNDA 045</t>
  </si>
  <si>
    <t>SINAR SUNDA 046</t>
  </si>
  <si>
    <t>SINAR SUNDA 047</t>
  </si>
  <si>
    <t>SINAR SUNDA 048</t>
  </si>
  <si>
    <t>TRADER 046S</t>
  </si>
  <si>
    <t>TRADER 047S</t>
  </si>
  <si>
    <t>TRADER 048S</t>
  </si>
  <si>
    <t>TRADER 049S</t>
  </si>
  <si>
    <t>SEASPAN NEW YORK 030N</t>
  </si>
  <si>
    <t>ALS JUNO 021N</t>
  </si>
  <si>
    <t>ELEFTERIA EXPRESS 0020E</t>
  </si>
  <si>
    <t>MOUNT KELLETT S2ZR1N</t>
  </si>
  <si>
    <t>ELEFTERIA EXPRESS 0021E</t>
  </si>
  <si>
    <t>MOUNT KELLETT S31R1N</t>
  </si>
  <si>
    <t>ELEFTERIA EXPRESS 0022E</t>
  </si>
  <si>
    <t>MOUNT KELLETT S33R1N</t>
  </si>
  <si>
    <t>XIN YING KOU 210S</t>
  </si>
  <si>
    <t>COSCO COLOMBO 080S</t>
  </si>
  <si>
    <t>SPIL KARTINI 015S</t>
  </si>
  <si>
    <t>COSCO JEDDAH 064S</t>
  </si>
  <si>
    <t>CMA CGM PUGET 0IH7DS1NC</t>
  </si>
  <si>
    <t>CMA CGM PUGET 0IH7HS1NC</t>
  </si>
  <si>
    <t>MH GREEN 10S</t>
  </si>
  <si>
    <t>CMA CGM MONTOIR 0IH7LS1NC</t>
  </si>
  <si>
    <t>HAIAN EAST 076N</t>
  </si>
  <si>
    <t>BANGKOK 111N</t>
  </si>
  <si>
    <t>SOL MALAYSIA 2114N</t>
  </si>
  <si>
    <t>SOL HIND 2115N</t>
  </si>
  <si>
    <t>SOL MALAYSIA 2115N</t>
  </si>
  <si>
    <t>ATHENS BRIDGE 122W</t>
  </si>
  <si>
    <t>XIN WEN ZHOU 137W</t>
  </si>
  <si>
    <t>INTERASIA CATALYST W008</t>
  </si>
  <si>
    <t>CMA CGM RACINE 0FD45W1MA</t>
  </si>
  <si>
    <t>AKA BHUM 004W</t>
  </si>
  <si>
    <t xml:space="preserve"> KMTC MUMBAI 2107W</t>
  </si>
  <si>
    <t>XIN LIAN YUN GANG 089W</t>
  </si>
  <si>
    <t>WIDE JULIET 004W</t>
  </si>
  <si>
    <t>XIN QIN HUANG DAO 073W</t>
  </si>
  <si>
    <t>OSAKA 21003W</t>
  </si>
  <si>
    <t>VERMONT TRADER 027W</t>
  </si>
  <si>
    <t>TALASSA W053</t>
  </si>
  <si>
    <t xml:space="preserve"> 
XIN QING DAO 208W</t>
  </si>
  <si>
    <t>CLEMENS SCHULTE 008W</t>
  </si>
  <si>
    <t>OSAKA 892W</t>
  </si>
  <si>
    <t>ACTUARIA 02139W</t>
  </si>
  <si>
    <t>KMTC DELHI 2103W</t>
  </si>
  <si>
    <t>KMTC COLOMBO 2106W</t>
  </si>
  <si>
    <t>OOCL SAN FRANCISCO 160W</t>
  </si>
  <si>
    <t>BUXCOAST 201W</t>
  </si>
  <si>
    <t>OOCL HAMBURG 131W</t>
  </si>
  <si>
    <t xml:space="preserve"> 
SEAMAX STRATFORD 111W</t>
  </si>
  <si>
    <t>KMTC MUMBAI 2107W</t>
  </si>
  <si>
    <t>i/o CSCL MANZANILLO 070E</t>
  </si>
  <si>
    <t>370E</t>
  </si>
  <si>
    <t>I/O CSCL MANZANILLO 071N</t>
  </si>
  <si>
    <t>i/o CSCL MANZANILLO 071E</t>
  </si>
  <si>
    <t>371E</t>
  </si>
  <si>
    <t>I/O MESSINI 121A</t>
  </si>
  <si>
    <t xml:space="preserve">ST EVER </t>
  </si>
  <si>
    <t>090A</t>
  </si>
  <si>
    <t>091A</t>
  </si>
  <si>
    <t>103A</t>
  </si>
  <si>
    <t>I.O MESSINI 121B</t>
  </si>
  <si>
    <t>090B</t>
  </si>
  <si>
    <t>091B</t>
  </si>
  <si>
    <t>FUZHOU</t>
  </si>
  <si>
    <t>SGN - TAO - TSN - FZN</t>
  </si>
  <si>
    <t>RICH SEAWAY</t>
  </si>
  <si>
    <t>002S</t>
  </si>
  <si>
    <t>002N</t>
  </si>
  <si>
    <t>066N</t>
  </si>
  <si>
    <t>EVER CLEVER</t>
  </si>
  <si>
    <t>EVER CONVEY</t>
  </si>
  <si>
    <t>017N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</si>
</sst>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(* #,##0.00_);_(* \(#,##0.00\);_(* &quot;-&quot;??_);_(@_)"/>
    <numFmt numFmtId="164" formatCode="000&quot;E&quot;"/>
    <numFmt numFmtId="165" formatCode="dd/mm"/>
    <numFmt numFmtId="166" formatCode="[$€-C07]\ #,##0"/>
    <numFmt numFmtId="167" formatCode="000&quot;A&quot;"/>
    <numFmt numFmtId="168" formatCode="000&quot;S&quot;"/>
    <numFmt numFmtId="169" formatCode="[$-14809]dd/mm/yyyy;@"/>
    <numFmt numFmtId="170" formatCode="[$-409]d/mmm;@"/>
    <numFmt numFmtId="171" formatCode="&quot;N&quot;000"/>
    <numFmt numFmtId="172" formatCode="[$-409]d\-mmm;@"/>
    <numFmt numFmtId="173" formatCode="0000&quot;S&quot;"/>
    <numFmt numFmtId="174" formatCode="000"/>
    <numFmt numFmtId="175" formatCode="&quot;Lilium V.&quot;#&quot;S&quot;"/>
    <numFmt numFmtId="176" formatCode="dd\-mmm"/>
    <numFmt numFmtId="177" formatCode="000&quot;B&quot;"/>
    <numFmt numFmtId="178" formatCode="000&quot;N&quot;"/>
    <numFmt numFmtId="179" formatCode="_ * #,##0_ ;_ * \-#,##0_ ;_ * &quot;-&quot;_ ;_ @_ "/>
  </numFmts>
  <fonts count="198">
    <font>
      <sz val="12"/>
      <name val=".VnTime"/>
      <charset val="134"/>
    </font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30"/>
      <color indexed="12"/>
      <name val="Arial"/>
      <family val="2"/>
    </font>
    <font>
      <b/>
      <sz val="22"/>
      <color indexed="10"/>
      <name val="Arial"/>
      <family val="2"/>
    </font>
    <font>
      <b/>
      <u/>
      <sz val="11"/>
      <color theme="4" tint="-0.249977111117893"/>
      <name val="Arial"/>
      <family val="2"/>
    </font>
    <font>
      <sz val="10"/>
      <color indexed="8"/>
      <name val="Arial"/>
      <family val="2"/>
    </font>
    <font>
      <b/>
      <sz val="16"/>
      <color rgb="FFFF0000"/>
      <name val="Arial"/>
      <family val="2"/>
    </font>
    <font>
      <b/>
      <u/>
      <sz val="14"/>
      <color indexed="17"/>
      <name val="Arial"/>
      <family val="2"/>
    </font>
    <font>
      <i/>
      <sz val="11"/>
      <color theme="1"/>
      <name val="Arial"/>
      <family val="2"/>
    </font>
    <font>
      <b/>
      <sz val="13"/>
      <color indexed="8"/>
      <name val="Arial"/>
      <family val="2"/>
    </font>
    <font>
      <b/>
      <sz val="12"/>
      <color rgb="FFFF0000"/>
      <name val="Arial"/>
      <family val="2"/>
    </font>
    <font>
      <b/>
      <sz val="12"/>
      <color indexed="12"/>
      <name val="Arial"/>
      <family val="2"/>
    </font>
    <font>
      <b/>
      <sz val="12"/>
      <color rgb="FF7030A0"/>
      <name val="Arial"/>
      <family val="2"/>
    </font>
    <font>
      <b/>
      <sz val="12"/>
      <color rgb="FF9900CC"/>
      <name val="Arial"/>
      <family val="2"/>
    </font>
    <font>
      <b/>
      <sz val="14"/>
      <color rgb="FFFF0000"/>
      <name val="Arial"/>
      <family val="2"/>
    </font>
    <font>
      <i/>
      <sz val="14"/>
      <color rgb="FF0000FF"/>
      <name val="Arial"/>
      <family val="2"/>
    </font>
    <font>
      <i/>
      <sz val="14"/>
      <color indexed="16"/>
      <name val="Arial"/>
      <family val="2"/>
    </font>
    <font>
      <b/>
      <sz val="10.5"/>
      <name val="Arial"/>
      <family val="2"/>
    </font>
    <font>
      <b/>
      <sz val="12"/>
      <color rgb="FFFF6600"/>
      <name val="Arial"/>
      <family val="2"/>
    </font>
    <font>
      <b/>
      <sz val="12"/>
      <color rgb="FF0000CC"/>
      <name val="Arial"/>
      <family val="2"/>
    </font>
    <font>
      <b/>
      <sz val="12"/>
      <color rgb="FF0070C0"/>
      <name val="Arial"/>
      <family val="2"/>
    </font>
    <font>
      <b/>
      <sz val="12"/>
      <color rgb="FF00B050"/>
      <name val="Arial"/>
      <family val="2"/>
    </font>
    <font>
      <b/>
      <u/>
      <sz val="12"/>
      <color indexed="8"/>
      <name val="Arial"/>
      <family val="2"/>
    </font>
    <font>
      <b/>
      <sz val="10"/>
      <color rgb="FFFF6600"/>
      <name val="Arial"/>
      <family val="2"/>
    </font>
    <font>
      <i/>
      <sz val="12"/>
      <color indexed="12"/>
      <name val="Arial"/>
      <family val="2"/>
    </font>
    <font>
      <i/>
      <sz val="12"/>
      <color indexed="10"/>
      <name val="Arial"/>
      <family val="2"/>
    </font>
    <font>
      <b/>
      <sz val="10"/>
      <color rgb="FF0070C0"/>
      <name val="Arial"/>
      <family val="2"/>
    </font>
    <font>
      <b/>
      <sz val="12"/>
      <color indexed="10"/>
      <name val="Arial"/>
      <family val="2"/>
    </font>
    <font>
      <b/>
      <sz val="12"/>
      <color indexed="17"/>
      <name val="Arial"/>
      <family val="2"/>
    </font>
    <font>
      <i/>
      <u/>
      <sz val="12"/>
      <color indexed="10"/>
      <name val="Times New Roman"/>
      <family val="1"/>
    </font>
    <font>
      <sz val="12"/>
      <color indexed="10"/>
      <name val="Arial"/>
      <family val="2"/>
    </font>
    <font>
      <i/>
      <sz val="12"/>
      <color indexed="16"/>
      <name val="Arial"/>
      <family val="2"/>
    </font>
    <font>
      <b/>
      <sz val="10"/>
      <color rgb="FF00B050"/>
      <name val="Arial"/>
      <family val="2"/>
    </font>
    <font>
      <b/>
      <sz val="14"/>
      <color indexed="17"/>
      <name val="Arial"/>
      <family val="2"/>
    </font>
    <font>
      <b/>
      <sz val="13"/>
      <color indexed="8"/>
      <name val="Times New Roman"/>
      <family val="1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2"/>
      <color indexed="61"/>
      <name val="Arial"/>
      <family val="2"/>
    </font>
    <font>
      <b/>
      <sz val="12"/>
      <color rgb="FF009999"/>
      <name val="Arial"/>
      <family val="2"/>
    </font>
    <font>
      <b/>
      <sz val="12"/>
      <color indexed="14"/>
      <name val="Arial"/>
      <family val="2"/>
    </font>
    <font>
      <b/>
      <sz val="12"/>
      <color rgb="FF3366FF"/>
      <name val="Arial"/>
      <family val="2"/>
    </font>
    <font>
      <b/>
      <sz val="13"/>
      <color rgb="FF0000FF"/>
      <name val="Arial"/>
      <family val="2"/>
    </font>
    <font>
      <b/>
      <sz val="12"/>
      <color rgb="FF0000FF"/>
      <name val="Arial"/>
      <family val="2"/>
    </font>
    <font>
      <b/>
      <sz val="12"/>
      <color rgb="FF800080"/>
      <name val="Arial"/>
      <family val="2"/>
    </font>
    <font>
      <b/>
      <sz val="13"/>
      <color indexed="10"/>
      <name val="Arial"/>
      <family val="2"/>
    </font>
    <font>
      <b/>
      <sz val="13"/>
      <color rgb="FF008000"/>
      <name val="Arial"/>
      <family val="2"/>
    </font>
    <font>
      <b/>
      <sz val="13"/>
      <color indexed="12"/>
      <name val="Arial"/>
      <family val="2"/>
    </font>
    <font>
      <b/>
      <sz val="13"/>
      <name val="Arial"/>
      <family val="2"/>
    </font>
    <font>
      <b/>
      <sz val="12"/>
      <color indexed="40"/>
      <name val="Arial"/>
      <family val="2"/>
    </font>
    <font>
      <i/>
      <sz val="11"/>
      <color indexed="8"/>
      <name val="Arial"/>
      <family val="2"/>
    </font>
    <font>
      <b/>
      <sz val="10"/>
      <color indexed="12"/>
      <name val="Arial"/>
      <family val="2"/>
    </font>
    <font>
      <i/>
      <sz val="11"/>
      <color indexed="60"/>
      <name val="Arial"/>
      <family val="2"/>
    </font>
    <font>
      <b/>
      <sz val="9"/>
      <color indexed="10"/>
      <name val="Arial"/>
      <family val="2"/>
    </font>
    <font>
      <b/>
      <sz val="12"/>
      <color rgb="FF00CCFF"/>
      <name val="Arial"/>
      <family val="2"/>
    </font>
    <font>
      <b/>
      <sz val="10"/>
      <color indexed="10"/>
      <name val="Arial"/>
      <family val="2"/>
    </font>
    <font>
      <b/>
      <sz val="10"/>
      <color indexed="17"/>
      <name val="Arial"/>
      <family val="2"/>
    </font>
    <font>
      <i/>
      <u/>
      <sz val="10"/>
      <color indexed="10"/>
      <name val="Times New Roman"/>
      <family val="1"/>
    </font>
    <font>
      <sz val="10"/>
      <color indexed="10"/>
      <name val="Arial"/>
      <family val="2"/>
    </font>
    <font>
      <i/>
      <sz val="10"/>
      <color indexed="16"/>
      <name val="Arial"/>
      <family val="2"/>
    </font>
    <font>
      <b/>
      <u/>
      <sz val="12"/>
      <color indexed="57"/>
      <name val="Arial"/>
      <family val="2"/>
    </font>
    <font>
      <i/>
      <u/>
      <sz val="12"/>
      <color indexed="8"/>
      <name val="Times New Roman"/>
      <family val="1"/>
    </font>
    <font>
      <b/>
      <sz val="14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VNI-Helve-Condense"/>
    </font>
    <font>
      <b/>
      <sz val="12"/>
      <color indexed="8"/>
      <name val="VNI-Helve-Condense"/>
    </font>
    <font>
      <b/>
      <sz val="14"/>
      <color indexed="8"/>
      <name val="Arial"/>
      <family val="2"/>
    </font>
    <font>
      <sz val="11"/>
      <name val="Arial"/>
      <family val="2"/>
    </font>
    <font>
      <sz val="15"/>
      <name val="Arial"/>
      <family val="2"/>
    </font>
    <font>
      <sz val="12"/>
      <color indexed="8"/>
      <name val="Arial"/>
      <family val="2"/>
    </font>
    <font>
      <sz val="13"/>
      <name val="Arial"/>
      <family val="2"/>
    </font>
    <font>
      <b/>
      <sz val="15"/>
      <color indexed="10"/>
      <name val="Arial"/>
      <family val="2"/>
    </font>
    <font>
      <sz val="22"/>
      <color indexed="8"/>
      <name val="Arial"/>
      <family val="2"/>
    </font>
    <font>
      <b/>
      <sz val="22"/>
      <color indexed="8"/>
      <name val="Arial"/>
      <family val="2"/>
    </font>
    <font>
      <b/>
      <sz val="16"/>
      <color indexed="8"/>
      <name val="Arial"/>
      <family val="2"/>
    </font>
    <font>
      <sz val="11"/>
      <color indexed="8"/>
      <name val="Arial"/>
      <family val="2"/>
    </font>
    <font>
      <b/>
      <u/>
      <sz val="14"/>
      <color indexed="11"/>
      <name val="Arial"/>
      <family val="2"/>
    </font>
    <font>
      <b/>
      <sz val="10"/>
      <color indexed="14"/>
      <name val="Arial"/>
      <family val="2"/>
    </font>
    <font>
      <sz val="15"/>
      <color indexed="8"/>
      <name val="Arial"/>
      <family val="2"/>
    </font>
    <font>
      <i/>
      <sz val="12"/>
      <color indexed="60"/>
      <name val="Arial"/>
      <family val="2"/>
    </font>
    <font>
      <b/>
      <u/>
      <sz val="12"/>
      <color rgb="FF0000FF"/>
      <name val="Arial"/>
      <family val="2"/>
    </font>
    <font>
      <sz val="12"/>
      <color rgb="FFFF0000"/>
      <name val="Arial"/>
      <family val="2"/>
    </font>
    <font>
      <b/>
      <u/>
      <sz val="12"/>
      <color indexed="12"/>
      <name val="Arial"/>
      <family val="2"/>
    </font>
    <font>
      <b/>
      <sz val="13"/>
      <color rgb="FFFF0000"/>
      <name val="Arial"/>
      <family val="2"/>
    </font>
    <font>
      <b/>
      <sz val="12"/>
      <color rgb="FFFF00FF"/>
      <name val="Arial"/>
      <family val="2"/>
    </font>
    <font>
      <b/>
      <sz val="12"/>
      <color rgb="FF3399FF"/>
      <name val="Arial"/>
      <family val="2"/>
    </font>
    <font>
      <b/>
      <sz val="12"/>
      <color indexed="16"/>
      <name val="Arial"/>
      <family val="2"/>
    </font>
    <font>
      <b/>
      <sz val="28"/>
      <color indexed="12"/>
      <name val="Arial"/>
      <family val="2"/>
    </font>
    <font>
      <b/>
      <sz val="15"/>
      <color indexed="8"/>
      <name val="Arial"/>
      <family val="2"/>
    </font>
    <font>
      <sz val="12"/>
      <color rgb="FFFF00FF"/>
      <name val="Arial"/>
      <family val="2"/>
    </font>
    <font>
      <sz val="12"/>
      <color rgb="FF3399FF"/>
      <name val="Arial"/>
      <family val="2"/>
    </font>
    <font>
      <b/>
      <u/>
      <sz val="14"/>
      <color indexed="12"/>
      <name val="Arial"/>
      <family val="2"/>
    </font>
    <font>
      <b/>
      <sz val="10.5"/>
      <color rgb="FFFF0000"/>
      <name val="Arial"/>
      <family val="2"/>
    </font>
    <font>
      <sz val="10"/>
      <color indexed="12"/>
      <name val="Arial"/>
      <family val="2"/>
    </font>
    <font>
      <i/>
      <sz val="8"/>
      <color indexed="60"/>
      <name val="Arial"/>
      <family val="2"/>
    </font>
    <font>
      <b/>
      <sz val="14"/>
      <color indexed="10"/>
      <name val="Arial"/>
      <family val="2"/>
    </font>
    <font>
      <b/>
      <sz val="12"/>
      <color rgb="FF0000FF"/>
      <name val="VNI-Helve-Condense"/>
    </font>
    <font>
      <b/>
      <sz val="14"/>
      <color indexed="12"/>
      <name val="Arial"/>
      <family val="2"/>
    </font>
    <font>
      <b/>
      <sz val="12"/>
      <color rgb="FF008080"/>
      <name val="Arial"/>
      <family val="2"/>
    </font>
    <font>
      <b/>
      <sz val="16"/>
      <color indexed="10"/>
      <name val="Arial"/>
      <family val="2"/>
    </font>
    <font>
      <i/>
      <sz val="11"/>
      <name val="Arial"/>
      <family val="2"/>
    </font>
    <font>
      <b/>
      <u/>
      <sz val="10"/>
      <color indexed="8"/>
      <name val="Arial"/>
      <family val="2"/>
    </font>
    <font>
      <b/>
      <sz val="10"/>
      <color indexed="8"/>
      <name val="Times New Roman"/>
      <family val="1"/>
    </font>
    <font>
      <b/>
      <sz val="11"/>
      <color rgb="FFFF0000"/>
      <name val="Arial"/>
      <family val="2"/>
    </font>
    <font>
      <b/>
      <sz val="11"/>
      <color indexed="12"/>
      <name val="Arial"/>
      <family val="2"/>
    </font>
    <font>
      <sz val="13"/>
      <color indexed="10"/>
      <name val="Arial"/>
      <family val="2"/>
    </font>
    <font>
      <i/>
      <u/>
      <sz val="13"/>
      <color indexed="10"/>
      <name val="Times New Roman"/>
      <family val="1"/>
    </font>
    <font>
      <i/>
      <sz val="13"/>
      <color indexed="16"/>
      <name val="Arial"/>
      <family val="2"/>
    </font>
    <font>
      <i/>
      <sz val="10"/>
      <name val="Arial"/>
      <family val="2"/>
    </font>
    <font>
      <sz val="12"/>
      <color rgb="FF0000FF"/>
      <name val="Arial"/>
      <family val="2"/>
    </font>
    <font>
      <b/>
      <sz val="12"/>
      <color theme="5" tint="-0.249977111117893"/>
      <name val="Arial"/>
      <family val="2"/>
    </font>
    <font>
      <b/>
      <sz val="12"/>
      <color rgb="FFCC00FF"/>
      <name val="Arial"/>
      <family val="2"/>
    </font>
    <font>
      <b/>
      <sz val="12"/>
      <color rgb="FF006600"/>
      <name val="Arial"/>
      <family val="2"/>
    </font>
    <font>
      <b/>
      <u/>
      <sz val="12"/>
      <color rgb="FFFF0000"/>
      <name val="Arial"/>
      <family val="2"/>
    </font>
    <font>
      <i/>
      <sz val="10"/>
      <color indexed="12"/>
      <name val="Arial"/>
      <family val="2"/>
    </font>
    <font>
      <i/>
      <sz val="10"/>
      <color indexed="10"/>
      <name val="Arial"/>
      <family val="2"/>
    </font>
    <font>
      <i/>
      <u/>
      <sz val="12"/>
      <color indexed="8"/>
      <name val="Arial"/>
      <family val="2"/>
    </font>
    <font>
      <b/>
      <sz val="26"/>
      <color indexed="12"/>
      <name val="Arial"/>
      <family val="2"/>
    </font>
    <font>
      <i/>
      <sz val="10"/>
      <color indexed="8"/>
      <name val="Arial"/>
      <family val="2"/>
    </font>
    <font>
      <sz val="10"/>
      <color rgb="FFFF0000"/>
      <name val="Arial"/>
      <family val="2"/>
    </font>
    <font>
      <i/>
      <sz val="14"/>
      <color rgb="FFFF0000"/>
      <name val="Arial"/>
      <family val="2"/>
    </font>
    <font>
      <i/>
      <sz val="10"/>
      <color indexed="60"/>
      <name val="Arial"/>
      <family val="2"/>
    </font>
    <font>
      <b/>
      <sz val="24"/>
      <color indexed="12"/>
      <name val="Arial"/>
      <family val="2"/>
    </font>
    <font>
      <i/>
      <sz val="12"/>
      <color theme="1"/>
      <name val="Arial"/>
      <family val="2"/>
    </font>
    <font>
      <i/>
      <sz val="12"/>
      <name val=".VnTime"/>
      <family val="2"/>
    </font>
    <font>
      <sz val="6"/>
      <name val="Arial"/>
      <family val="2"/>
    </font>
    <font>
      <b/>
      <sz val="32"/>
      <color indexed="12"/>
      <name val="Arial"/>
      <family val="2"/>
    </font>
    <font>
      <b/>
      <sz val="20"/>
      <name val="Arial"/>
      <family val="2"/>
    </font>
    <font>
      <b/>
      <sz val="11"/>
      <color rgb="FFFF0000"/>
      <name val="Tahoma"/>
      <family val="2"/>
    </font>
    <font>
      <b/>
      <sz val="11"/>
      <color indexed="17"/>
      <name val="Tahoma"/>
      <family val="2"/>
    </font>
    <font>
      <b/>
      <sz val="11"/>
      <color rgb="FF0000FF"/>
      <name val="Tahoma"/>
      <family val="2"/>
    </font>
    <font>
      <b/>
      <sz val="11"/>
      <name val="Tahoma"/>
      <family val="2"/>
    </font>
    <font>
      <b/>
      <sz val="8"/>
      <name val="Arial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b/>
      <sz val="14"/>
      <color indexed="8"/>
      <name val="VNI-Helve-Condense"/>
    </font>
    <font>
      <sz val="14"/>
      <name val="Arial"/>
      <family val="2"/>
    </font>
    <font>
      <b/>
      <sz val="10"/>
      <color indexed="8"/>
      <name val="VNI-Helve-Condense"/>
    </font>
    <font>
      <sz val="14"/>
      <color indexed="10"/>
      <name val="Times New Roman"/>
      <family val="1"/>
    </font>
    <font>
      <b/>
      <sz val="14"/>
      <color indexed="10"/>
      <name val="Times New Roman"/>
      <family val="1"/>
    </font>
    <font>
      <b/>
      <u/>
      <sz val="9"/>
      <name val="Arial"/>
      <family val="2"/>
    </font>
    <font>
      <sz val="11"/>
      <color indexed="10"/>
      <name val="Arial"/>
      <family val="2"/>
    </font>
    <font>
      <sz val="10"/>
      <name val="Times New Roman CE"/>
      <charset val="134"/>
    </font>
    <font>
      <sz val="11"/>
      <color indexed="9"/>
      <name val="宋体"/>
      <charset val="134"/>
    </font>
    <font>
      <sz val="10"/>
      <color indexed="17"/>
      <name val="Arial"/>
      <family val="2"/>
    </font>
    <font>
      <sz val="11"/>
      <color indexed="8"/>
      <name val="宋体"/>
      <charset val="134"/>
    </font>
    <font>
      <sz val="11"/>
      <name val="바탕체"/>
      <charset val="134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u/>
      <sz val="7.5"/>
      <color indexed="12"/>
      <name val="Arial"/>
      <family val="2"/>
    </font>
    <font>
      <sz val="12"/>
      <name val="Times New Roman"/>
      <family val="1"/>
    </font>
    <font>
      <sz val="11"/>
      <color indexed="60"/>
      <name val="宋体"/>
      <charset val="134"/>
    </font>
    <font>
      <sz val="10"/>
      <color indexed="8"/>
      <name val="Times New Roman"/>
      <family val="1"/>
    </font>
    <font>
      <b/>
      <sz val="11"/>
      <color indexed="52"/>
      <name val="宋体"/>
      <charset val="134"/>
    </font>
    <font>
      <sz val="10"/>
      <color indexed="20"/>
      <name val="Arial"/>
      <family val="2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sz val="10"/>
      <name val="VNI-Times"/>
    </font>
    <font>
      <sz val="10"/>
      <name val="Helv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i/>
      <sz val="11"/>
      <color indexed="23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62"/>
      <name val="Cambria"/>
      <family val="1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b/>
      <sz val="13.5"/>
      <color indexed="10"/>
      <name val="Cambria"/>
      <family val="1"/>
    </font>
    <font>
      <i/>
      <sz val="9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sz val="12"/>
      <name val=".VnTime"/>
      <family val="2"/>
    </font>
    <font>
      <b/>
      <i/>
      <sz val="11"/>
      <name val="Arial"/>
      <family val="2"/>
    </font>
    <font>
      <b/>
      <sz val="9"/>
      <color indexed="81"/>
      <name val="Tahoma"/>
      <family val="2"/>
    </font>
    <font>
      <b/>
      <sz val="20"/>
      <color indexed="10"/>
      <name val="Arial"/>
      <family val="2"/>
    </font>
    <font>
      <b/>
      <sz val="24"/>
      <color indexed="10"/>
      <name val="Arial"/>
      <family val="2"/>
    </font>
    <font>
      <sz val="9"/>
      <color indexed="14"/>
      <name val="Arial"/>
      <family val="2"/>
    </font>
    <font>
      <b/>
      <sz val="14"/>
      <color indexed="62"/>
      <name val="Arial"/>
      <family val="2"/>
    </font>
    <font>
      <b/>
      <sz val="12"/>
      <color theme="7" tint="-0.249977111117893"/>
      <name val="Arial"/>
      <family val="2"/>
    </font>
    <font>
      <b/>
      <sz val="12"/>
      <color rgb="FF00B0F0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  <font>
      <sz val="12"/>
      <name val="宋体"/>
      <family val="3"/>
      <charset val="134"/>
    </font>
    <font>
      <sz val="12"/>
      <name val="바탕체"/>
      <family val="1"/>
      <charset val="129"/>
    </font>
    <font>
      <sz val="11"/>
      <color theme="1"/>
      <name val="Calibri"/>
      <family val="3"/>
      <charset val="129"/>
      <scheme val="minor"/>
    </font>
    <font>
      <b/>
      <sz val="12"/>
      <color theme="7"/>
      <name val="Arial"/>
      <family val="2"/>
    </font>
    <font>
      <sz val="9"/>
      <color indexed="81"/>
      <name val="Tahoma"/>
      <family val="2"/>
    </font>
    <font>
      <b/>
      <i/>
      <sz val="12"/>
      <color indexed="12"/>
      <name val="Arial"/>
      <family val="2"/>
    </font>
    <font>
      <i/>
      <sz val="11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9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9"/>
      </patternFill>
    </fill>
    <fill>
      <patternFill patternType="solid">
        <fgColor rgb="FFFFFF00"/>
        <bgColor indexed="9"/>
      </patternFill>
    </fill>
    <fill>
      <patternFill patternType="solid">
        <fgColor rgb="FFCCFFCC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87">
    <border>
      <left/>
      <right/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indexed="10"/>
      </right>
      <top style="thin">
        <color rgb="FFFF0000"/>
      </top>
      <bottom/>
      <diagonal/>
    </border>
    <border>
      <left style="thin">
        <color indexed="10"/>
      </left>
      <right style="thin">
        <color rgb="FFFF0000"/>
      </right>
      <top style="thin">
        <color indexed="10"/>
      </top>
      <bottom/>
      <diagonal/>
    </border>
    <border>
      <left style="thin">
        <color rgb="FFFF0000"/>
      </left>
      <right style="thin">
        <color rgb="FFFF0000"/>
      </right>
      <top style="thin">
        <color indexed="10"/>
      </top>
      <bottom/>
      <diagonal/>
    </border>
    <border>
      <left/>
      <right style="thin">
        <color indexed="10"/>
      </right>
      <top/>
      <bottom style="thin">
        <color rgb="FFFF0000"/>
      </bottom>
      <diagonal/>
    </border>
    <border>
      <left style="thin">
        <color indexed="10"/>
      </left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/>
      <top style="thin">
        <color indexed="1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indexed="10"/>
      </bottom>
      <diagonal/>
    </border>
    <border>
      <left style="thin">
        <color indexed="10"/>
      </left>
      <right/>
      <top/>
      <bottom style="thin">
        <color rgb="FFFF0000"/>
      </bottom>
      <diagonal/>
    </border>
    <border>
      <left style="thin">
        <color indexed="10"/>
      </left>
      <right/>
      <top style="thin">
        <color indexed="10"/>
      </top>
      <bottom style="thin">
        <color rgb="FFFF0000"/>
      </bottom>
      <diagonal/>
    </border>
    <border>
      <left/>
      <right style="thin">
        <color indexed="10"/>
      </right>
      <top style="thin">
        <color indexed="10"/>
      </top>
      <bottom style="thin">
        <color rgb="FFFF000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rgb="FFFF000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10"/>
      </top>
      <bottom style="thin">
        <color rgb="FFFF000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indexed="10"/>
      </left>
      <right/>
      <top style="thin">
        <color rgb="FFFF0000"/>
      </top>
      <bottom style="thin">
        <color indexed="10"/>
      </bottom>
      <diagonal/>
    </border>
    <border>
      <left/>
      <right/>
      <top style="thin">
        <color rgb="FFFF0000"/>
      </top>
      <bottom style="thin">
        <color indexed="10"/>
      </bottom>
      <diagonal/>
    </border>
    <border>
      <left/>
      <right style="thin">
        <color rgb="FFFF0000"/>
      </right>
      <top style="thin">
        <color rgb="FFFF000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rgb="FFFF000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indexed="10"/>
      </right>
      <top style="thin">
        <color rgb="FFFF0000"/>
      </top>
      <bottom/>
      <diagonal/>
    </border>
    <border>
      <left style="thin">
        <color rgb="FFFF0000"/>
      </left>
      <right style="thin">
        <color indexed="10"/>
      </right>
      <top/>
      <bottom/>
      <diagonal/>
    </border>
    <border>
      <left style="thin">
        <color rgb="FFFF0000"/>
      </left>
      <right/>
      <top style="thin">
        <color indexed="10"/>
      </top>
      <bottom/>
      <diagonal/>
    </border>
    <border>
      <left style="thin">
        <color indexed="10"/>
      </left>
      <right style="thin">
        <color rgb="FFFF0000"/>
      </right>
      <top/>
      <bottom style="thin">
        <color indexed="10"/>
      </bottom>
      <diagonal/>
    </border>
    <border>
      <left style="thin">
        <color rgb="FFFF0000"/>
      </left>
      <right style="thin">
        <color rgb="FFFF0000"/>
      </right>
      <top/>
      <bottom style="thin">
        <color indexed="10"/>
      </bottom>
      <diagonal/>
    </border>
    <border>
      <left style="thin">
        <color rgb="FFFF0000"/>
      </left>
      <right style="thin">
        <color indexed="10"/>
      </right>
      <top/>
      <bottom style="thin">
        <color rgb="FFFF0000"/>
      </bottom>
      <diagonal/>
    </border>
    <border>
      <left style="thin">
        <color indexed="10"/>
      </left>
      <right/>
      <top style="thin">
        <color rgb="FFFF0000"/>
      </top>
      <bottom/>
      <diagonal/>
    </border>
    <border>
      <left style="thin">
        <color rgb="FFFF0000"/>
      </left>
      <right style="thin">
        <color auto="1"/>
      </right>
      <top/>
      <bottom style="thin">
        <color rgb="FFFF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1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/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indexed="64"/>
      </bottom>
      <diagonal/>
    </border>
    <border>
      <left/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indexed="64"/>
      </bottom>
      <diagonal/>
    </border>
    <border>
      <left/>
      <right style="thin">
        <color rgb="FFFF0000"/>
      </right>
      <top/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0000"/>
      </right>
      <top/>
      <bottom style="thin">
        <color indexed="10"/>
      </bottom>
      <diagonal/>
    </border>
    <border>
      <left/>
      <right style="thin">
        <color rgb="FFFF0000"/>
      </right>
      <top style="thin">
        <color indexed="10"/>
      </top>
      <bottom/>
      <diagonal/>
    </border>
    <border>
      <left style="thin">
        <color rgb="FFFF0000"/>
      </left>
      <right/>
      <top/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8">
    <xf numFmtId="0" fontId="0" fillId="0" borderId="0"/>
    <xf numFmtId="170" fontId="152" fillId="0" borderId="0"/>
    <xf numFmtId="0" fontId="150" fillId="14" borderId="0" applyNumberFormat="0" applyBorder="0" applyAlignment="0" applyProtection="0">
      <alignment vertical="center"/>
    </xf>
    <xf numFmtId="0" fontId="148" fillId="11" borderId="0" applyNumberFormat="0" applyBorder="0" applyAlignment="0" applyProtection="0">
      <alignment vertical="center"/>
    </xf>
    <xf numFmtId="0" fontId="149" fillId="12" borderId="0" applyNumberFormat="0" applyBorder="0" applyAlignment="0" applyProtection="0"/>
    <xf numFmtId="0" fontId="154" fillId="0" borderId="0" applyNumberFormat="0" applyFill="0" applyBorder="0" applyAlignment="0" applyProtection="0">
      <alignment vertical="top"/>
      <protection locked="0"/>
    </xf>
    <xf numFmtId="0" fontId="155" fillId="0" borderId="0"/>
    <xf numFmtId="0" fontId="149" fillId="12" borderId="0" applyNumberFormat="0" applyBorder="0" applyAlignment="0" applyProtection="0"/>
    <xf numFmtId="0" fontId="152" fillId="0" borderId="0"/>
    <xf numFmtId="0" fontId="156" fillId="15" borderId="0" applyNumberFormat="0" applyBorder="0" applyAlignment="0" applyProtection="0">
      <alignment vertical="center"/>
    </xf>
    <xf numFmtId="0" fontId="158" fillId="16" borderId="53" applyNumberFormat="0" applyAlignment="0" applyProtection="0">
      <alignment vertical="center"/>
    </xf>
    <xf numFmtId="0" fontId="150" fillId="13" borderId="0" applyNumberFormat="0" applyBorder="0" applyAlignment="0" applyProtection="0">
      <alignment vertical="center"/>
    </xf>
    <xf numFmtId="0" fontId="152" fillId="0" borderId="0"/>
    <xf numFmtId="0" fontId="6" fillId="0" borderId="0"/>
    <xf numFmtId="0" fontId="149" fillId="12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49" fillId="12" borderId="0" applyNumberFormat="0" applyBorder="0" applyAlignment="0" applyProtection="0"/>
    <xf numFmtId="0" fontId="150" fillId="17" borderId="0" applyNumberFormat="0" applyBorder="0" applyAlignment="0" applyProtection="0">
      <alignment vertical="center"/>
    </xf>
    <xf numFmtId="0" fontId="149" fillId="12" borderId="0" applyNumberFormat="0" applyBorder="0" applyAlignment="0" applyProtection="0"/>
    <xf numFmtId="0" fontId="152" fillId="0" borderId="0"/>
    <xf numFmtId="0" fontId="149" fillId="12" borderId="0" applyNumberFormat="0" applyBorder="0" applyAlignment="0" applyProtection="0"/>
    <xf numFmtId="0" fontId="6" fillId="0" borderId="0"/>
    <xf numFmtId="0" fontId="159" fillId="17" borderId="0" applyNumberFormat="0" applyBorder="0" applyAlignment="0" applyProtection="0"/>
    <xf numFmtId="0" fontId="150" fillId="18" borderId="0" applyNumberFormat="0" applyBorder="0" applyAlignment="0" applyProtection="0">
      <alignment vertical="center"/>
    </xf>
    <xf numFmtId="0" fontId="150" fillId="19" borderId="0" applyNumberFormat="0" applyBorder="0" applyAlignment="0" applyProtection="0">
      <alignment vertical="center"/>
    </xf>
    <xf numFmtId="0" fontId="150" fillId="19" borderId="0" applyNumberFormat="0" applyBorder="0" applyAlignment="0" applyProtection="0">
      <alignment vertical="center"/>
    </xf>
    <xf numFmtId="0" fontId="150" fillId="20" borderId="0" applyNumberFormat="0" applyBorder="0" applyAlignment="0" applyProtection="0">
      <alignment vertical="center"/>
    </xf>
    <xf numFmtId="0" fontId="150" fillId="21" borderId="0" applyNumberFormat="0" applyBorder="0" applyAlignment="0" applyProtection="0">
      <alignment vertical="center"/>
    </xf>
    <xf numFmtId="0" fontId="150" fillId="22" borderId="0" applyNumberFormat="0" applyBorder="0" applyAlignment="0" applyProtection="0">
      <alignment vertical="center"/>
    </xf>
    <xf numFmtId="0" fontId="150" fillId="12" borderId="0" applyNumberFormat="0" applyBorder="0" applyAlignment="0" applyProtection="0">
      <alignment vertical="center"/>
    </xf>
    <xf numFmtId="0" fontId="150" fillId="18" borderId="0" applyNumberFormat="0" applyBorder="0" applyAlignment="0" applyProtection="0">
      <alignment vertical="center"/>
    </xf>
    <xf numFmtId="0" fontId="150" fillId="23" borderId="0" applyNumberFormat="0" applyBorder="0" applyAlignment="0" applyProtection="0">
      <alignment vertical="center"/>
    </xf>
    <xf numFmtId="0" fontId="148" fillId="24" borderId="0" applyNumberFormat="0" applyBorder="0" applyAlignment="0" applyProtection="0">
      <alignment vertical="center"/>
    </xf>
    <xf numFmtId="0" fontId="148" fillId="20" borderId="0" applyNumberFormat="0" applyBorder="0" applyAlignment="0" applyProtection="0">
      <alignment vertical="center"/>
    </xf>
    <xf numFmtId="0" fontId="148" fillId="21" borderId="0" applyNumberFormat="0" applyBorder="0" applyAlignment="0" applyProtection="0">
      <alignment vertical="center"/>
    </xf>
    <xf numFmtId="0" fontId="148" fillId="25" borderId="0" applyNumberFormat="0" applyBorder="0" applyAlignment="0" applyProtection="0">
      <alignment vertical="center"/>
    </xf>
    <xf numFmtId="0" fontId="148" fillId="26" borderId="0" applyNumberFormat="0" applyBorder="0" applyAlignment="0" applyProtection="0">
      <alignment vertical="center"/>
    </xf>
    <xf numFmtId="0" fontId="148" fillId="27" borderId="0" applyNumberFormat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0" fontId="153" fillId="0" borderId="0"/>
    <xf numFmtId="0" fontId="161" fillId="0" borderId="54" applyNumberFormat="0" applyFill="0" applyAlignment="0" applyProtection="0">
      <alignment vertical="center"/>
    </xf>
    <xf numFmtId="173" fontId="152" fillId="0" borderId="0"/>
    <xf numFmtId="173" fontId="152" fillId="0" borderId="0"/>
    <xf numFmtId="0" fontId="153" fillId="0" borderId="0"/>
    <xf numFmtId="0" fontId="180" fillId="0" borderId="0"/>
    <xf numFmtId="0" fontId="152" fillId="0" borderId="0"/>
    <xf numFmtId="0" fontId="6" fillId="0" borderId="0"/>
    <xf numFmtId="0" fontId="162" fillId="0" borderId="0"/>
    <xf numFmtId="0" fontId="6" fillId="0" borderId="0"/>
    <xf numFmtId="0" fontId="6" fillId="0" borderId="0"/>
    <xf numFmtId="0" fontId="152" fillId="0" borderId="0"/>
    <xf numFmtId="165" fontId="163" fillId="0" borderId="0"/>
    <xf numFmtId="0" fontId="6" fillId="0" borderId="0"/>
    <xf numFmtId="0" fontId="6" fillId="0" borderId="0"/>
    <xf numFmtId="166" fontId="157" fillId="0" borderId="0"/>
    <xf numFmtId="0" fontId="6" fillId="0" borderId="0"/>
    <xf numFmtId="0" fontId="149" fillId="12" borderId="0" applyNumberFormat="0" applyBorder="0" applyAlignment="0" applyProtection="0"/>
    <xf numFmtId="166" fontId="157" fillId="0" borderId="0"/>
    <xf numFmtId="166" fontId="157" fillId="0" borderId="0"/>
    <xf numFmtId="166" fontId="157" fillId="0" borderId="0"/>
    <xf numFmtId="166" fontId="157" fillId="0" borderId="0"/>
    <xf numFmtId="166" fontId="147" fillId="0" borderId="0"/>
    <xf numFmtId="0" fontId="151" fillId="0" borderId="0"/>
    <xf numFmtId="0" fontId="155" fillId="0" borderId="0"/>
    <xf numFmtId="0" fontId="164" fillId="12" borderId="0" applyNumberFormat="0" applyBorder="0" applyAlignment="0" applyProtection="0">
      <alignment vertical="center"/>
    </xf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59" fillId="17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49" fillId="12" borderId="0" applyNumberFormat="0" applyBorder="0" applyAlignment="0" applyProtection="0"/>
    <xf numFmtId="0" fontId="165" fillId="17" borderId="0" applyNumberFormat="0" applyBorder="0" applyAlignment="0" applyProtection="0">
      <alignment vertical="center"/>
    </xf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66" fillId="0" borderId="0" applyNumberFormat="0" applyFill="0" applyBorder="0" applyAlignment="0" applyProtection="0">
      <alignment vertical="center"/>
    </xf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9" fillId="17" borderId="0" applyNumberFormat="0" applyBorder="0" applyAlignment="0" applyProtection="0"/>
    <xf numFmtId="0" fontId="152" fillId="0" borderId="0"/>
    <xf numFmtId="0" fontId="152" fillId="0" borderId="0"/>
    <xf numFmtId="0" fontId="152" fillId="0" borderId="0"/>
    <xf numFmtId="0" fontId="152" fillId="0" borderId="0"/>
    <xf numFmtId="169" fontId="152" fillId="0" borderId="0"/>
    <xf numFmtId="0" fontId="6" fillId="0" borderId="0"/>
    <xf numFmtId="0" fontId="152" fillId="0" borderId="0">
      <alignment vertical="center"/>
    </xf>
    <xf numFmtId="0" fontId="148" fillId="28" borderId="0" applyNumberFormat="0" applyBorder="0" applyAlignment="0" applyProtection="0">
      <alignment vertical="center"/>
    </xf>
    <xf numFmtId="0" fontId="148" fillId="29" borderId="0" applyNumberFormat="0" applyBorder="0" applyAlignment="0" applyProtection="0">
      <alignment vertical="center"/>
    </xf>
    <xf numFmtId="0" fontId="148" fillId="25" borderId="0" applyNumberFormat="0" applyBorder="0" applyAlignment="0" applyProtection="0">
      <alignment vertical="center"/>
    </xf>
    <xf numFmtId="0" fontId="148" fillId="26" borderId="0" applyNumberFormat="0" applyBorder="0" applyAlignment="0" applyProtection="0">
      <alignment vertical="center"/>
    </xf>
    <xf numFmtId="0" fontId="148" fillId="30" borderId="0" applyNumberFormat="0" applyBorder="0" applyAlignment="0" applyProtection="0">
      <alignment vertical="center"/>
    </xf>
    <xf numFmtId="0" fontId="167" fillId="0" borderId="0" applyNumberFormat="0" applyFill="0" applyBorder="0" applyAlignment="0" applyProtection="0">
      <alignment vertical="center"/>
    </xf>
    <xf numFmtId="0" fontId="168" fillId="0" borderId="55" applyNumberFormat="0" applyFill="0" applyAlignment="0" applyProtection="0">
      <alignment vertical="center"/>
    </xf>
    <xf numFmtId="0" fontId="169" fillId="0" borderId="56" applyNumberFormat="0" applyFill="0" applyAlignment="0" applyProtection="0">
      <alignment vertical="center"/>
    </xf>
    <xf numFmtId="0" fontId="160" fillId="0" borderId="57" applyNumberFormat="0" applyFill="0" applyAlignment="0" applyProtection="0">
      <alignment vertical="center"/>
    </xf>
    <xf numFmtId="0" fontId="170" fillId="0" borderId="0" applyNumberFormat="0" applyFill="0" applyBorder="0" applyAlignment="0" applyProtection="0"/>
    <xf numFmtId="0" fontId="171" fillId="31" borderId="58" applyNumberFormat="0" applyAlignment="0" applyProtection="0">
      <alignment vertical="center"/>
    </xf>
    <xf numFmtId="0" fontId="150" fillId="32" borderId="59" applyNumberFormat="0" applyFont="0" applyAlignment="0" applyProtection="0">
      <alignment vertical="center"/>
    </xf>
    <xf numFmtId="0" fontId="172" fillId="0" borderId="0" applyNumberFormat="0" applyFill="0" applyBorder="0" applyAlignment="0" applyProtection="0">
      <alignment vertical="center"/>
    </xf>
    <xf numFmtId="0" fontId="173" fillId="14" borderId="53" applyNumberFormat="0" applyAlignment="0" applyProtection="0">
      <alignment vertical="center"/>
    </xf>
    <xf numFmtId="0" fontId="174" fillId="16" borderId="60" applyNumberFormat="0" applyAlignment="0" applyProtection="0">
      <alignment vertical="center"/>
    </xf>
    <xf numFmtId="0" fontId="175" fillId="0" borderId="61" applyNumberFormat="0" applyFill="0" applyAlignment="0" applyProtection="0">
      <alignment vertical="center"/>
    </xf>
    <xf numFmtId="0" fontId="1" fillId="0" borderId="0"/>
    <xf numFmtId="179" fontId="1" fillId="0" borderId="0" applyFont="0" applyFill="0" applyBorder="0" applyAlignment="0" applyProtection="0"/>
    <xf numFmtId="0" fontId="193" fillId="0" borderId="0">
      <alignment vertical="center"/>
    </xf>
    <xf numFmtId="179" fontId="192" fillId="0" borderId="0" applyFont="0" applyFill="0" applyBorder="0" applyAlignment="0" applyProtection="0"/>
    <xf numFmtId="179" fontId="192" fillId="0" borderId="0" applyFont="0" applyFill="0" applyBorder="0" applyAlignment="0" applyProtection="0"/>
    <xf numFmtId="0" fontId="192" fillId="0" borderId="0"/>
    <xf numFmtId="0" fontId="192" fillId="0" borderId="0"/>
    <xf numFmtId="0" fontId="191" fillId="0" borderId="0"/>
    <xf numFmtId="0" fontId="191" fillId="0" borderId="0"/>
    <xf numFmtId="0" fontId="191" fillId="0" borderId="0"/>
  </cellStyleXfs>
  <cellXfs count="1266">
    <xf numFmtId="0" fontId="0" fillId="0" borderId="0" xfId="0"/>
    <xf numFmtId="0" fontId="2" fillId="0" borderId="0" xfId="54" applyFont="1" applyFill="1"/>
    <xf numFmtId="0" fontId="3" fillId="2" borderId="0" xfId="54" applyFont="1" applyFill="1"/>
    <xf numFmtId="0" fontId="4" fillId="2" borderId="0" xfId="54" applyFont="1" applyFill="1"/>
    <xf numFmtId="0" fontId="5" fillId="3" borderId="0" xfId="48" applyFont="1" applyFill="1"/>
    <xf numFmtId="0" fontId="6" fillId="3" borderId="0" xfId="48" applyFont="1" applyFill="1"/>
    <xf numFmtId="0" fontId="6" fillId="2" borderId="0" xfId="54" applyFont="1" applyFill="1"/>
    <xf numFmtId="168" fontId="6" fillId="2" borderId="0" xfId="54" applyNumberFormat="1" applyFont="1" applyFill="1"/>
    <xf numFmtId="0" fontId="6" fillId="2" borderId="0" xfId="54" applyFont="1" applyFill="1" applyAlignment="1">
      <alignment horizontal="center"/>
    </xf>
    <xf numFmtId="0" fontId="7" fillId="2" borderId="0" xfId="54" applyFont="1" applyFill="1" applyBorder="1" applyAlignment="1">
      <alignment horizontal="center" vertical="center"/>
    </xf>
    <xf numFmtId="168" fontId="7" fillId="2" borderId="0" xfId="54" applyNumberFormat="1" applyFont="1" applyFill="1" applyBorder="1" applyAlignment="1">
      <alignment horizontal="center" vertical="center"/>
    </xf>
    <xf numFmtId="168" fontId="8" fillId="0" borderId="0" xfId="54" applyNumberFormat="1" applyFont="1" applyFill="1" applyBorder="1" applyAlignment="1">
      <alignment horizontal="center" vertical="center"/>
    </xf>
    <xf numFmtId="0" fontId="8" fillId="0" borderId="0" xfId="54" applyFont="1" applyFill="1" applyBorder="1" applyAlignment="1">
      <alignment horizontal="center" vertical="center"/>
    </xf>
    <xf numFmtId="165" fontId="9" fillId="4" borderId="0" xfId="5" applyNumberFormat="1" applyFont="1" applyFill="1" applyAlignment="1" applyProtection="1">
      <alignment horizontal="left"/>
    </xf>
    <xf numFmtId="168" fontId="10" fillId="2" borderId="0" xfId="54" applyNumberFormat="1" applyFont="1" applyFill="1"/>
    <xf numFmtId="0" fontId="10" fillId="2" borderId="0" xfId="54" applyFont="1" applyFill="1"/>
    <xf numFmtId="165" fontId="12" fillId="0" borderId="1" xfId="5" applyNumberFormat="1" applyFont="1" applyFill="1" applyBorder="1" applyAlignment="1" applyProtection="1"/>
    <xf numFmtId="0" fontId="13" fillId="3" borderId="0" xfId="46" applyFont="1" applyFill="1" applyBorder="1" applyAlignment="1">
      <alignment horizontal="right"/>
    </xf>
    <xf numFmtId="0" fontId="14" fillId="2" borderId="5" xfId="6" applyFont="1" applyFill="1" applyBorder="1" applyAlignment="1">
      <alignment horizontal="center" vertical="center" wrapText="1"/>
    </xf>
    <xf numFmtId="0" fontId="14" fillId="2" borderId="6" xfId="6" applyFont="1" applyFill="1" applyBorder="1" applyAlignment="1">
      <alignment horizontal="center" vertical="center"/>
    </xf>
    <xf numFmtId="0" fontId="14" fillId="2" borderId="8" xfId="6" applyFont="1" applyFill="1" applyBorder="1" applyAlignment="1">
      <alignment horizontal="center" vertical="center"/>
    </xf>
    <xf numFmtId="0" fontId="14" fillId="5" borderId="8" xfId="6" applyFont="1" applyFill="1" applyBorder="1" applyAlignment="1">
      <alignment horizontal="center" vertical="center"/>
    </xf>
    <xf numFmtId="16" fontId="16" fillId="0" borderId="16" xfId="50" applyNumberFormat="1" applyFont="1" applyBorder="1" applyAlignment="1">
      <alignment horizontal="center" vertical="center"/>
    </xf>
    <xf numFmtId="16" fontId="16" fillId="0" borderId="8" xfId="50" applyNumberFormat="1" applyFont="1" applyBorder="1" applyAlignment="1">
      <alignment horizontal="center"/>
    </xf>
    <xf numFmtId="16" fontId="16" fillId="0" borderId="17" xfId="50" applyNumberFormat="1" applyFont="1" applyBorder="1" applyAlignment="1">
      <alignment horizontal="left" vertical="center"/>
    </xf>
    <xf numFmtId="16" fontId="16" fillId="0" borderId="19" xfId="50" applyNumberFormat="1" applyFont="1" applyBorder="1" applyAlignment="1">
      <alignment horizontal="center" vertical="center"/>
    </xf>
    <xf numFmtId="16" fontId="16" fillId="0" borderId="14" xfId="50" applyNumberFormat="1" applyFont="1" applyBorder="1" applyAlignment="1">
      <alignment horizontal="left" vertical="center"/>
    </xf>
    <xf numFmtId="16" fontId="16" fillId="0" borderId="20" xfId="50" applyNumberFormat="1" applyFont="1" applyBorder="1" applyAlignment="1">
      <alignment horizontal="left" vertical="center"/>
    </xf>
    <xf numFmtId="16" fontId="16" fillId="0" borderId="22" xfId="50" applyNumberFormat="1" applyFont="1" applyBorder="1" applyAlignment="1">
      <alignment horizontal="center" vertical="center"/>
    </xf>
    <xf numFmtId="16" fontId="16" fillId="0" borderId="0" xfId="50" applyNumberFormat="1" applyFont="1" applyBorder="1" applyAlignment="1">
      <alignment horizontal="left" vertical="center"/>
    </xf>
    <xf numFmtId="168" fontId="16" fillId="0" borderId="0" xfId="50" applyNumberFormat="1" applyFont="1" applyBorder="1" applyAlignment="1">
      <alignment horizontal="center" vertical="center"/>
    </xf>
    <xf numFmtId="16" fontId="16" fillId="0" borderId="0" xfId="50" applyNumberFormat="1" applyFont="1" applyBorder="1" applyAlignment="1">
      <alignment horizontal="center" vertical="center"/>
    </xf>
    <xf numFmtId="0" fontId="6" fillId="3" borderId="0" xfId="48" applyFont="1" applyFill="1" applyBorder="1"/>
    <xf numFmtId="0" fontId="19" fillId="2" borderId="0" xfId="55" applyFont="1" applyFill="1" applyBorder="1" applyAlignment="1">
      <alignment vertical="center"/>
    </xf>
    <xf numFmtId="168" fontId="20" fillId="6" borderId="0" xfId="48" applyNumberFormat="1" applyFont="1" applyFill="1" applyBorder="1" applyAlignment="1">
      <alignment horizontal="right" vertical="center"/>
    </xf>
    <xf numFmtId="0" fontId="21" fillId="6" borderId="0" xfId="48" applyFont="1" applyFill="1" applyBorder="1" applyAlignment="1">
      <alignment horizontal="right" vertical="center"/>
    </xf>
    <xf numFmtId="0" fontId="6" fillId="3" borderId="0" xfId="48" applyFont="1" applyFill="1" applyBorder="1" applyAlignment="1">
      <alignment horizontal="center"/>
    </xf>
    <xf numFmtId="0" fontId="22" fillId="4" borderId="7" xfId="48" applyFont="1" applyFill="1" applyBorder="1" applyAlignment="1">
      <alignment horizontal="center" vertical="center"/>
    </xf>
    <xf numFmtId="0" fontId="22" fillId="4" borderId="6" xfId="48" applyFont="1" applyFill="1" applyBorder="1" applyAlignment="1">
      <alignment horizontal="center" vertical="center"/>
    </xf>
    <xf numFmtId="0" fontId="22" fillId="4" borderId="24" xfId="48" applyFont="1" applyFill="1" applyBorder="1" applyAlignment="1">
      <alignment horizontal="center" vertical="center"/>
    </xf>
    <xf numFmtId="0" fontId="22" fillId="4" borderId="25" xfId="48" applyFont="1" applyFill="1" applyBorder="1" applyAlignment="1">
      <alignment horizontal="center" vertical="center"/>
    </xf>
    <xf numFmtId="0" fontId="22" fillId="4" borderId="29" xfId="48" applyFont="1" applyFill="1" applyBorder="1" applyAlignment="1">
      <alignment horizontal="center" vertical="center"/>
    </xf>
    <xf numFmtId="0" fontId="22" fillId="4" borderId="30" xfId="48" applyFont="1" applyFill="1" applyBorder="1" applyAlignment="1">
      <alignment horizontal="center" vertical="center"/>
    </xf>
    <xf numFmtId="0" fontId="22" fillId="4" borderId="1" xfId="48" applyFont="1" applyFill="1" applyBorder="1" applyAlignment="1">
      <alignment horizontal="center" vertical="center"/>
    </xf>
    <xf numFmtId="168" fontId="23" fillId="5" borderId="4" xfId="50" applyNumberFormat="1" applyFont="1" applyFill="1" applyBorder="1" applyAlignment="1">
      <alignment horizontal="center"/>
    </xf>
    <xf numFmtId="172" fontId="23" fillId="5" borderId="31" xfId="0" applyNumberFormat="1" applyFont="1" applyFill="1" applyBorder="1" applyAlignment="1">
      <alignment horizontal="left"/>
    </xf>
    <xf numFmtId="172" fontId="23" fillId="2" borderId="4" xfId="0" applyNumberFormat="1" applyFont="1" applyFill="1" applyBorder="1" applyAlignment="1">
      <alignment horizontal="center"/>
    </xf>
    <xf numFmtId="172" fontId="23" fillId="2" borderId="12" xfId="0" applyNumberFormat="1" applyFont="1" applyFill="1" applyBorder="1" applyAlignment="1">
      <alignment horizontal="center"/>
    </xf>
    <xf numFmtId="16" fontId="24" fillId="4" borderId="12" xfId="48" applyNumberFormat="1" applyFont="1" applyFill="1" applyBorder="1" applyAlignment="1">
      <alignment horizontal="center" vertical="center"/>
    </xf>
    <xf numFmtId="0" fontId="25" fillId="2" borderId="32" xfId="0" applyFont="1" applyFill="1" applyBorder="1"/>
    <xf numFmtId="168" fontId="25" fillId="2" borderId="33" xfId="50" applyNumberFormat="1" applyFont="1" applyFill="1" applyBorder="1" applyAlignment="1">
      <alignment horizontal="center"/>
    </xf>
    <xf numFmtId="172" fontId="25" fillId="2" borderId="0" xfId="0" applyNumberFormat="1" applyFont="1" applyFill="1" applyBorder="1" applyAlignment="1">
      <alignment horizontal="center"/>
    </xf>
    <xf numFmtId="172" fontId="25" fillId="2" borderId="33" xfId="0" applyNumberFormat="1" applyFont="1" applyFill="1" applyBorder="1" applyAlignment="1">
      <alignment horizontal="center"/>
    </xf>
    <xf numFmtId="172" fontId="25" fillId="2" borderId="22" xfId="0" applyNumberFormat="1" applyFont="1" applyFill="1" applyBorder="1" applyAlignment="1">
      <alignment horizontal="center"/>
    </xf>
    <xf numFmtId="172" fontId="17" fillId="2" borderId="22" xfId="0" applyNumberFormat="1" applyFont="1" applyFill="1" applyBorder="1" applyAlignment="1">
      <alignment horizontal="center" vertical="center"/>
    </xf>
    <xf numFmtId="16" fontId="18" fillId="4" borderId="22" xfId="48" applyNumberFormat="1" applyFont="1" applyFill="1" applyBorder="1" applyAlignment="1">
      <alignment horizontal="center" vertical="center"/>
    </xf>
    <xf numFmtId="172" fontId="26" fillId="2" borderId="0" xfId="0" applyNumberFormat="1" applyFont="1" applyFill="1" applyBorder="1" applyAlignment="1">
      <alignment horizontal="left"/>
    </xf>
    <xf numFmtId="168" fontId="26" fillId="2" borderId="33" xfId="50" applyNumberFormat="1" applyFont="1" applyFill="1" applyBorder="1" applyAlignment="1">
      <alignment horizontal="center"/>
    </xf>
    <xf numFmtId="172" fontId="26" fillId="2" borderId="0" xfId="0" applyNumberFormat="1" applyFont="1" applyFill="1" applyBorder="1" applyAlignment="1">
      <alignment horizontal="center"/>
    </xf>
    <xf numFmtId="172" fontId="26" fillId="2" borderId="33" xfId="0" applyNumberFormat="1" applyFont="1" applyFill="1" applyBorder="1" applyAlignment="1">
      <alignment horizontal="center"/>
    </xf>
    <xf numFmtId="172" fontId="26" fillId="2" borderId="22" xfId="0" applyNumberFormat="1" applyFont="1" applyFill="1" applyBorder="1" applyAlignment="1">
      <alignment horizontal="center"/>
    </xf>
    <xf numFmtId="175" fontId="4" fillId="2" borderId="10" xfId="50" applyNumberFormat="1" applyFont="1" applyFill="1" applyBorder="1" applyAlignment="1">
      <alignment vertical="center"/>
    </xf>
    <xf numFmtId="168" fontId="4" fillId="2" borderId="11" xfId="50" applyNumberFormat="1" applyFont="1" applyFill="1" applyBorder="1" applyAlignment="1">
      <alignment horizontal="center" vertical="center"/>
    </xf>
    <xf numFmtId="172" fontId="4" fillId="2" borderId="34" xfId="0" applyNumberFormat="1" applyFont="1" applyFill="1" applyBorder="1" applyAlignment="1">
      <alignment horizontal="center" vertical="center"/>
    </xf>
    <xf numFmtId="172" fontId="4" fillId="2" borderId="11" xfId="0" applyNumberFormat="1" applyFont="1" applyFill="1" applyBorder="1" applyAlignment="1">
      <alignment horizontal="center" vertical="center"/>
    </xf>
    <xf numFmtId="172" fontId="4" fillId="2" borderId="19" xfId="0" applyNumberFormat="1" applyFont="1" applyFill="1" applyBorder="1" applyAlignment="1">
      <alignment horizontal="center" vertical="center"/>
    </xf>
    <xf numFmtId="16" fontId="4" fillId="4" borderId="22" xfId="48" applyNumberFormat="1" applyFont="1" applyFill="1" applyBorder="1" applyAlignment="1">
      <alignment horizontal="center" vertical="center"/>
    </xf>
    <xf numFmtId="16" fontId="4" fillId="4" borderId="19" xfId="48" applyNumberFormat="1" applyFont="1" applyFill="1" applyBorder="1" applyAlignment="1">
      <alignment horizontal="center" vertical="center"/>
    </xf>
    <xf numFmtId="0" fontId="27" fillId="2" borderId="0" xfId="55" applyFont="1" applyFill="1" applyBorder="1" applyAlignment="1">
      <alignment vertical="center"/>
    </xf>
    <xf numFmtId="168" fontId="27" fillId="2" borderId="0" xfId="55" applyNumberFormat="1" applyFont="1" applyFill="1" applyBorder="1" applyAlignment="1">
      <alignment vertical="center"/>
    </xf>
    <xf numFmtId="165" fontId="6" fillId="4" borderId="0" xfId="50" applyNumberFormat="1" applyFont="1" applyFill="1" applyBorder="1"/>
    <xf numFmtId="0" fontId="6" fillId="4" borderId="0" xfId="50" applyFont="1" applyFill="1" applyBorder="1"/>
    <xf numFmtId="0" fontId="6" fillId="4" borderId="0" xfId="48" applyFont="1" applyFill="1"/>
    <xf numFmtId="0" fontId="28" fillId="2" borderId="0" xfId="55" applyFont="1" applyFill="1" applyBorder="1" applyAlignment="1">
      <alignment vertical="center"/>
    </xf>
    <xf numFmtId="168" fontId="16" fillId="2" borderId="0" xfId="55" applyNumberFormat="1" applyFont="1" applyFill="1" applyBorder="1" applyAlignment="1">
      <alignment vertical="center"/>
    </xf>
    <xf numFmtId="0" fontId="29" fillId="2" borderId="0" xfId="48" applyFont="1" applyFill="1" applyBorder="1" applyAlignment="1">
      <alignment horizontal="right" vertical="center"/>
    </xf>
    <xf numFmtId="0" fontId="30" fillId="6" borderId="0" xfId="48" applyFont="1" applyFill="1" applyBorder="1" applyAlignment="1">
      <alignment horizontal="right" vertical="center"/>
    </xf>
    <xf numFmtId="0" fontId="31" fillId="2" borderId="32" xfId="0" applyFont="1" applyFill="1" applyBorder="1"/>
    <xf numFmtId="168" fontId="32" fillId="6" borderId="0" xfId="55" applyNumberFormat="1" applyFont="1" applyFill="1" applyBorder="1" applyAlignment="1">
      <alignment vertical="center"/>
    </xf>
    <xf numFmtId="0" fontId="33" fillId="6" borderId="0" xfId="55" applyFont="1" applyFill="1" applyBorder="1" applyAlignment="1">
      <alignment vertical="center"/>
    </xf>
    <xf numFmtId="1" fontId="34" fillId="3" borderId="0" xfId="57" applyNumberFormat="1" applyFont="1" applyFill="1" applyBorder="1" applyAlignment="1">
      <alignment horizontal="left" vertical="center"/>
    </xf>
    <xf numFmtId="0" fontId="35" fillId="3" borderId="0" xfId="48" applyFont="1" applyFill="1" applyBorder="1" applyAlignment="1">
      <alignment vertical="center"/>
    </xf>
    <xf numFmtId="0" fontId="36" fillId="6" borderId="0" xfId="48" applyFont="1" applyFill="1" applyBorder="1" applyAlignment="1">
      <alignment horizontal="right" vertical="center"/>
    </xf>
    <xf numFmtId="0" fontId="37" fillId="2" borderId="32" xfId="0" applyFont="1" applyFill="1" applyBorder="1"/>
    <xf numFmtId="168" fontId="38" fillId="2" borderId="0" xfId="55" applyNumberFormat="1" applyFont="1" applyFill="1" applyBorder="1" applyAlignment="1">
      <alignment vertical="center"/>
    </xf>
    <xf numFmtId="1" fontId="34" fillId="4" borderId="0" xfId="57" applyNumberFormat="1" applyFont="1" applyFill="1" applyBorder="1" applyAlignment="1">
      <alignment horizontal="left" vertical="center"/>
    </xf>
    <xf numFmtId="0" fontId="35" fillId="4" borderId="0" xfId="48" applyFont="1" applyFill="1" applyBorder="1" applyAlignment="1">
      <alignment vertical="center"/>
    </xf>
    <xf numFmtId="0" fontId="39" fillId="4" borderId="0" xfId="48" applyFont="1" applyFill="1" applyBorder="1"/>
    <xf numFmtId="0" fontId="40" fillId="2" borderId="0" xfId="55" applyFont="1" applyFill="1" applyBorder="1" applyAlignment="1">
      <alignment vertical="center"/>
    </xf>
    <xf numFmtId="0" fontId="41" fillId="2" borderId="0" xfId="54" applyFont="1" applyFill="1" applyAlignment="1">
      <alignment horizontal="center"/>
    </xf>
    <xf numFmtId="168" fontId="22" fillId="4" borderId="5" xfId="48" applyNumberFormat="1" applyFont="1" applyFill="1" applyBorder="1" applyAlignment="1">
      <alignment horizontal="center" vertical="center"/>
    </xf>
    <xf numFmtId="0" fontId="22" fillId="2" borderId="7" xfId="54" applyFont="1" applyFill="1" applyBorder="1" applyAlignment="1">
      <alignment horizontal="center" vertical="center"/>
    </xf>
    <xf numFmtId="168" fontId="22" fillId="4" borderId="17" xfId="48" applyNumberFormat="1" applyFont="1" applyFill="1" applyBorder="1" applyAlignment="1">
      <alignment horizontal="center" vertical="center"/>
    </xf>
    <xf numFmtId="0" fontId="22" fillId="4" borderId="36" xfId="48" applyFont="1" applyFill="1" applyBorder="1" applyAlignment="1">
      <alignment horizontal="center" vertical="center"/>
    </xf>
    <xf numFmtId="0" fontId="22" fillId="2" borderId="30" xfId="54" applyFont="1" applyFill="1" applyBorder="1" applyAlignment="1">
      <alignment horizontal="center" vertical="center"/>
    </xf>
    <xf numFmtId="16" fontId="42" fillId="0" borderId="6" xfId="22" applyNumberFormat="1" applyFont="1" applyFill="1" applyBorder="1" applyAlignment="1">
      <alignment horizontal="center"/>
    </xf>
    <xf numFmtId="16" fontId="43" fillId="0" borderId="30" xfId="22" applyNumberFormat="1" applyFont="1" applyFill="1" applyBorder="1" applyAlignment="1">
      <alignment horizontal="center"/>
    </xf>
    <xf numFmtId="16" fontId="44" fillId="0" borderId="30" xfId="22" applyNumberFormat="1" applyFont="1" applyFill="1" applyBorder="1" applyAlignment="1">
      <alignment horizontal="center"/>
    </xf>
    <xf numFmtId="172" fontId="4" fillId="2" borderId="0" xfId="0" applyNumberFormat="1" applyFont="1" applyFill="1" applyBorder="1" applyAlignment="1">
      <alignment horizontal="center" vertical="center"/>
    </xf>
    <xf numFmtId="16" fontId="45" fillId="0" borderId="30" xfId="22" applyNumberFormat="1" applyFont="1" applyFill="1" applyBorder="1" applyAlignment="1">
      <alignment horizontal="center"/>
    </xf>
    <xf numFmtId="0" fontId="46" fillId="0" borderId="32" xfId="0" applyFont="1" applyFill="1" applyBorder="1"/>
    <xf numFmtId="168" fontId="46" fillId="0" borderId="33" xfId="50" applyNumberFormat="1" applyFont="1" applyFill="1" applyBorder="1" applyAlignment="1">
      <alignment horizontal="left"/>
    </xf>
    <xf numFmtId="172" fontId="46" fillId="0" borderId="32" xfId="0" applyNumberFormat="1" applyFont="1" applyFill="1" applyBorder="1" applyAlignment="1"/>
    <xf numFmtId="172" fontId="46" fillId="0" borderId="33" xfId="0" applyNumberFormat="1" applyFont="1" applyFill="1" applyBorder="1" applyAlignment="1"/>
    <xf numFmtId="172" fontId="46" fillId="0" borderId="32" xfId="0" applyNumberFormat="1" applyFont="1" applyFill="1" applyBorder="1" applyAlignment="1">
      <alignment horizontal="center"/>
    </xf>
    <xf numFmtId="16" fontId="48" fillId="0" borderId="30" xfId="22" applyNumberFormat="1" applyFont="1" applyFill="1" applyBorder="1" applyAlignment="1">
      <alignment horizontal="center" wrapText="1"/>
    </xf>
    <xf numFmtId="16" fontId="48" fillId="0" borderId="30" xfId="22" applyNumberFormat="1" applyFont="1" applyFill="1" applyBorder="1" applyAlignment="1">
      <alignment horizontal="center"/>
    </xf>
    <xf numFmtId="0" fontId="49" fillId="2" borderId="10" xfId="0" applyFont="1" applyFill="1" applyBorder="1"/>
    <xf numFmtId="168" fontId="49" fillId="2" borderId="11" xfId="50" applyNumberFormat="1" applyFont="1" applyFill="1" applyBorder="1" applyAlignment="1">
      <alignment horizontal="left"/>
    </xf>
    <xf numFmtId="172" fontId="50" fillId="2" borderId="10" xfId="0" applyNumberFormat="1" applyFont="1" applyFill="1" applyBorder="1" applyAlignment="1"/>
    <xf numFmtId="172" fontId="51" fillId="2" borderId="11" xfId="0" applyNumberFormat="1" applyFont="1" applyFill="1" applyBorder="1" applyAlignment="1"/>
    <xf numFmtId="172" fontId="49" fillId="2" borderId="19" xfId="0" applyNumberFormat="1" applyFont="1" applyFill="1" applyBorder="1" applyAlignment="1"/>
    <xf numFmtId="172" fontId="52" fillId="2" borderId="19" xfId="0" applyNumberFormat="1" applyFont="1" applyFill="1" applyBorder="1" applyAlignment="1">
      <alignment vertical="center"/>
    </xf>
    <xf numFmtId="16" fontId="53" fillId="0" borderId="36" xfId="22" applyNumberFormat="1" applyFont="1" applyFill="1" applyBorder="1" applyAlignment="1">
      <alignment horizontal="center" wrapText="1"/>
    </xf>
    <xf numFmtId="16" fontId="53" fillId="0" borderId="36" xfId="22" applyNumberFormat="1" applyFont="1" applyFill="1" applyBorder="1" applyAlignment="1">
      <alignment horizontal="center"/>
    </xf>
    <xf numFmtId="16" fontId="44" fillId="0" borderId="30" xfId="22" applyNumberFormat="1" applyFont="1" applyFill="1" applyBorder="1" applyAlignment="1">
      <alignment horizontal="center" wrapText="1"/>
    </xf>
    <xf numFmtId="0" fontId="7" fillId="2" borderId="0" xfId="54" applyFont="1" applyFill="1" applyBorder="1" applyAlignment="1">
      <alignment vertical="center"/>
    </xf>
    <xf numFmtId="0" fontId="8" fillId="0" borderId="0" xfId="54" applyFont="1" applyFill="1" applyBorder="1" applyAlignment="1">
      <alignment vertical="center"/>
    </xf>
    <xf numFmtId="0" fontId="11" fillId="0" borderId="0" xfId="54" applyFont="1" applyFill="1" applyBorder="1" applyAlignment="1">
      <alignment vertical="center"/>
    </xf>
    <xf numFmtId="172" fontId="54" fillId="2" borderId="0" xfId="54" applyNumberFormat="1" applyFont="1" applyFill="1" applyAlignment="1">
      <alignment horizontal="left"/>
    </xf>
    <xf numFmtId="15" fontId="55" fillId="2" borderId="0" xfId="13" applyNumberFormat="1" applyFont="1" applyFill="1" applyBorder="1" applyAlignment="1">
      <alignment horizontal="center"/>
    </xf>
    <xf numFmtId="0" fontId="24" fillId="0" borderId="0" xfId="46" applyFont="1" applyFill="1" applyBorder="1" applyAlignment="1">
      <alignment vertical="center"/>
    </xf>
    <xf numFmtId="0" fontId="18" fillId="4" borderId="0" xfId="46" applyFont="1" applyFill="1" applyBorder="1" applyAlignment="1">
      <alignment vertical="center"/>
    </xf>
    <xf numFmtId="0" fontId="56" fillId="0" borderId="0" xfId="50" applyFont="1" applyBorder="1" applyAlignment="1">
      <alignment horizontal="right"/>
    </xf>
    <xf numFmtId="0" fontId="40" fillId="4" borderId="0" xfId="48" applyFont="1" applyFill="1" applyBorder="1"/>
    <xf numFmtId="0" fontId="22" fillId="4" borderId="22" xfId="48" applyFont="1" applyFill="1" applyBorder="1" applyAlignment="1">
      <alignment horizontal="center" vertical="center"/>
    </xf>
    <xf numFmtId="0" fontId="22" fillId="4" borderId="19" xfId="48" applyFont="1" applyFill="1" applyBorder="1" applyAlignment="1">
      <alignment horizontal="center" vertical="center"/>
    </xf>
    <xf numFmtId="16" fontId="24" fillId="4" borderId="22" xfId="48" applyNumberFormat="1" applyFont="1" applyFill="1" applyBorder="1" applyAlignment="1">
      <alignment horizontal="center" vertical="center"/>
    </xf>
    <xf numFmtId="0" fontId="4" fillId="0" borderId="0" xfId="46" applyFont="1" applyFill="1" applyBorder="1" applyAlignment="1">
      <alignment vertical="center"/>
    </xf>
    <xf numFmtId="0" fontId="4" fillId="4" borderId="0" xfId="48" applyFont="1" applyFill="1"/>
    <xf numFmtId="16" fontId="18" fillId="4" borderId="33" xfId="48" applyNumberFormat="1" applyFont="1" applyFill="1" applyBorder="1" applyAlignment="1">
      <alignment horizontal="center" vertical="center"/>
    </xf>
    <xf numFmtId="16" fontId="24" fillId="4" borderId="11" xfId="48" applyNumberFormat="1" applyFont="1" applyFill="1" applyBorder="1" applyAlignment="1">
      <alignment horizontal="center" vertical="center"/>
    </xf>
    <xf numFmtId="0" fontId="57" fillId="2" borderId="30" xfId="22" applyFont="1" applyFill="1" applyBorder="1" applyAlignment="1">
      <alignment horizontal="center" vertical="center"/>
    </xf>
    <xf numFmtId="0" fontId="44" fillId="2" borderId="0" xfId="54" applyFont="1" applyFill="1"/>
    <xf numFmtId="16" fontId="53" fillId="2" borderId="36" xfId="22" applyNumberFormat="1" applyFont="1" applyFill="1" applyBorder="1" applyAlignment="1">
      <alignment horizontal="center"/>
    </xf>
    <xf numFmtId="0" fontId="58" fillId="2" borderId="0" xfId="54" applyFont="1" applyFill="1"/>
    <xf numFmtId="0" fontId="8" fillId="0" borderId="0" xfId="54" applyFont="1" applyFill="1" applyBorder="1" applyAlignment="1"/>
    <xf numFmtId="0" fontId="6" fillId="4" borderId="0" xfId="48" applyFont="1" applyFill="1" applyBorder="1"/>
    <xf numFmtId="168" fontId="59" fillId="0" borderId="0" xfId="55" applyNumberFormat="1" applyFont="1" applyFill="1" applyBorder="1" applyAlignment="1">
      <alignment vertical="center"/>
    </xf>
    <xf numFmtId="0" fontId="60" fillId="6" borderId="0" xfId="55" applyFont="1" applyFill="1" applyBorder="1" applyAlignment="1">
      <alignment vertical="center"/>
    </xf>
    <xf numFmtId="1" fontId="61" fillId="3" borderId="0" xfId="57" applyNumberFormat="1" applyFont="1" applyFill="1" applyBorder="1" applyAlignment="1">
      <alignment horizontal="left" vertical="center"/>
    </xf>
    <xf numFmtId="0" fontId="62" fillId="3" borderId="0" xfId="48" applyFont="1" applyFill="1" applyBorder="1" applyAlignment="1">
      <alignment vertical="center"/>
    </xf>
    <xf numFmtId="0" fontId="63" fillId="6" borderId="0" xfId="48" applyFont="1" applyFill="1" applyBorder="1" applyAlignment="1">
      <alignment horizontal="right" vertical="center"/>
    </xf>
    <xf numFmtId="0" fontId="38" fillId="2" borderId="0" xfId="55" applyFont="1" applyFill="1" applyBorder="1" applyAlignment="1">
      <alignment vertical="center"/>
    </xf>
    <xf numFmtId="0" fontId="55" fillId="4" borderId="0" xfId="0" applyFont="1" applyFill="1" applyBorder="1" applyAlignment="1">
      <alignment horizontal="center"/>
    </xf>
    <xf numFmtId="0" fontId="64" fillId="4" borderId="0" xfId="57" applyFont="1" applyFill="1" applyBorder="1" applyAlignment="1">
      <alignment horizontal="left" vertical="center"/>
    </xf>
    <xf numFmtId="168" fontId="27" fillId="4" borderId="0" xfId="57" applyNumberFormat="1" applyFont="1" applyFill="1" applyBorder="1" applyAlignment="1">
      <alignment horizontal="left" vertical="center"/>
    </xf>
    <xf numFmtId="1" fontId="65" fillId="4" borderId="0" xfId="57" applyNumberFormat="1" applyFont="1" applyFill="1" applyBorder="1" applyAlignment="1">
      <alignment horizontal="left" vertical="center"/>
    </xf>
    <xf numFmtId="0" fontId="66" fillId="2" borderId="0" xfId="55" applyFont="1" applyFill="1" applyBorder="1" applyAlignment="1">
      <alignment vertical="center"/>
    </xf>
    <xf numFmtId="0" fontId="21" fillId="2" borderId="0" xfId="48" applyFont="1" applyFill="1" applyBorder="1" applyAlignment="1">
      <alignment horizontal="right" vertical="center"/>
    </xf>
    <xf numFmtId="0" fontId="67" fillId="4" borderId="0" xfId="48" applyFont="1" applyFill="1" applyBorder="1" applyAlignment="1">
      <alignment horizontal="center"/>
    </xf>
    <xf numFmtId="0" fontId="15" fillId="0" borderId="0" xfId="48" applyFont="1" applyFill="1" applyAlignment="1">
      <alignment vertical="center"/>
    </xf>
    <xf numFmtId="168" fontId="68" fillId="4" borderId="0" xfId="55" applyNumberFormat="1" applyFont="1" applyFill="1" applyAlignment="1">
      <alignment horizontal="right" vertical="center"/>
    </xf>
    <xf numFmtId="0" fontId="41" fillId="4" borderId="0" xfId="55" applyFont="1" applyFill="1" applyAlignment="1">
      <alignment vertical="center"/>
    </xf>
    <xf numFmtId="0" fontId="55" fillId="4" borderId="0" xfId="48" applyFont="1" applyFill="1" applyBorder="1" applyAlignment="1">
      <alignment vertical="center"/>
    </xf>
    <xf numFmtId="16" fontId="69" fillId="4" borderId="0" xfId="57" applyNumberFormat="1" applyFont="1" applyFill="1" applyBorder="1" applyAlignment="1">
      <alignment horizontal="center" vertical="center"/>
    </xf>
    <xf numFmtId="0" fontId="59" fillId="4" borderId="0" xfId="0" applyFont="1" applyFill="1" applyBorder="1" applyAlignment="1">
      <alignment horizontal="center"/>
    </xf>
    <xf numFmtId="0" fontId="16" fillId="0" borderId="0" xfId="48" applyFont="1" applyFill="1" applyAlignment="1">
      <alignment vertical="center"/>
    </xf>
    <xf numFmtId="168" fontId="70" fillId="4" borderId="0" xfId="57" applyNumberFormat="1" applyFont="1" applyFill="1" applyBorder="1" applyAlignment="1">
      <alignment horizontal="center" vertical="center"/>
    </xf>
    <xf numFmtId="16" fontId="71" fillId="4" borderId="0" xfId="57" applyNumberFormat="1" applyFont="1" applyFill="1" applyBorder="1" applyAlignment="1">
      <alignment horizontal="center" vertical="center"/>
    </xf>
    <xf numFmtId="16" fontId="60" fillId="4" borderId="0" xfId="50" applyNumberFormat="1" applyFont="1" applyFill="1" applyBorder="1" applyAlignment="1">
      <alignment horizontal="center"/>
    </xf>
    <xf numFmtId="0" fontId="16" fillId="4" borderId="0" xfId="48" applyFont="1" applyFill="1" applyAlignment="1">
      <alignment vertical="center"/>
    </xf>
    <xf numFmtId="16" fontId="47" fillId="7" borderId="0" xfId="50" applyNumberFormat="1" applyFont="1" applyFill="1" applyBorder="1" applyAlignment="1">
      <alignment horizontal="left" vertical="center"/>
    </xf>
    <xf numFmtId="0" fontId="47" fillId="7" borderId="0" xfId="128" applyNumberFormat="1" applyFont="1" applyFill="1" applyBorder="1" applyAlignment="1" applyProtection="1">
      <alignment horizontal="center" vertical="center"/>
    </xf>
    <xf numFmtId="0" fontId="16" fillId="3" borderId="0" xfId="48" applyFont="1" applyFill="1" applyAlignment="1">
      <alignment vertical="center"/>
    </xf>
    <xf numFmtId="16" fontId="6" fillId="4" borderId="0" xfId="48" applyNumberFormat="1" applyFont="1" applyFill="1" applyBorder="1"/>
    <xf numFmtId="0" fontId="6" fillId="2" borderId="0" xfId="54" applyFont="1" applyFill="1" applyBorder="1" applyAlignment="1">
      <alignment horizontal="center"/>
    </xf>
    <xf numFmtId="16" fontId="47" fillId="0" borderId="0" xfId="50" applyNumberFormat="1" applyFont="1" applyBorder="1" applyAlignment="1">
      <alignment horizontal="center"/>
    </xf>
    <xf numFmtId="0" fontId="72" fillId="3" borderId="0" xfId="48" applyFont="1" applyFill="1"/>
    <xf numFmtId="0" fontId="73" fillId="3" borderId="0" xfId="48" applyFont="1" applyFill="1"/>
    <xf numFmtId="0" fontId="52" fillId="3" borderId="0" xfId="48" applyFont="1" applyFill="1" applyBorder="1"/>
    <xf numFmtId="0" fontId="4" fillId="3" borderId="0" xfId="48" applyFont="1" applyFill="1" applyBorder="1"/>
    <xf numFmtId="0" fontId="74" fillId="4" borderId="0" xfId="46" applyFont="1" applyFill="1"/>
    <xf numFmtId="0" fontId="75" fillId="3" borderId="0" xfId="48" applyFont="1" applyFill="1"/>
    <xf numFmtId="0" fontId="5" fillId="0" borderId="0" xfId="48" applyFont="1" applyFill="1"/>
    <xf numFmtId="0" fontId="6" fillId="3" borderId="0" xfId="48" applyFont="1" applyFill="1" applyAlignment="1">
      <alignment horizontal="left"/>
    </xf>
    <xf numFmtId="0" fontId="6" fillId="3" borderId="0" xfId="48" applyFont="1" applyFill="1" applyAlignment="1">
      <alignment horizontal="right"/>
    </xf>
    <xf numFmtId="0" fontId="6" fillId="3" borderId="0" xfId="48" applyFont="1" applyFill="1" applyAlignment="1">
      <alignment horizontal="center"/>
    </xf>
    <xf numFmtId="0" fontId="7" fillId="3" borderId="0" xfId="48" applyFont="1" applyFill="1" applyBorder="1" applyAlignment="1">
      <alignment horizontal="center"/>
    </xf>
    <xf numFmtId="0" fontId="41" fillId="3" borderId="0" xfId="48" applyFont="1" applyFill="1" applyBorder="1" applyAlignment="1">
      <alignment horizontal="left"/>
    </xf>
    <xf numFmtId="0" fontId="10" fillId="3" borderId="0" xfId="48" applyFont="1" applyFill="1" applyBorder="1" applyAlignment="1">
      <alignment horizontal="left"/>
    </xf>
    <xf numFmtId="0" fontId="77" fillId="3" borderId="0" xfId="48" applyFont="1" applyFill="1" applyBorder="1" applyAlignment="1">
      <alignment horizontal="left"/>
    </xf>
    <xf numFmtId="0" fontId="77" fillId="3" borderId="0" xfId="48" applyFont="1" applyFill="1" applyBorder="1" applyAlignment="1">
      <alignment horizontal="right"/>
    </xf>
    <xf numFmtId="0" fontId="77" fillId="3" borderId="0" xfId="48" applyFont="1" applyFill="1" applyBorder="1" applyAlignment="1">
      <alignment horizontal="center"/>
    </xf>
    <xf numFmtId="0" fontId="8" fillId="3" borderId="0" xfId="48" applyFont="1" applyFill="1" applyBorder="1" applyAlignment="1">
      <alignment horizontal="center"/>
    </xf>
    <xf numFmtId="0" fontId="78" fillId="3" borderId="0" xfId="48" applyFont="1" applyFill="1" applyBorder="1" applyAlignment="1">
      <alignment horizontal="center"/>
    </xf>
    <xf numFmtId="0" fontId="79" fillId="3" borderId="0" xfId="48" applyFont="1" applyFill="1" applyBorder="1" applyAlignment="1">
      <alignment horizontal="center"/>
    </xf>
    <xf numFmtId="0" fontId="80" fillId="3" borderId="0" xfId="50" applyFont="1" applyFill="1" applyAlignment="1">
      <alignment horizontal="right"/>
    </xf>
    <xf numFmtId="0" fontId="10" fillId="3" borderId="0" xfId="48" applyFont="1" applyFill="1" applyAlignment="1">
      <alignment horizontal="left"/>
    </xf>
    <xf numFmtId="0" fontId="10" fillId="3" borderId="0" xfId="48" applyFont="1" applyFill="1" applyAlignment="1">
      <alignment horizontal="right"/>
    </xf>
    <xf numFmtId="0" fontId="10" fillId="3" borderId="0" xfId="48" applyFont="1" applyFill="1" applyAlignment="1">
      <alignment horizontal="center"/>
    </xf>
    <xf numFmtId="172" fontId="54" fillId="3" borderId="0" xfId="48" applyNumberFormat="1" applyFont="1" applyFill="1" applyAlignment="1">
      <alignment horizontal="left"/>
    </xf>
    <xf numFmtId="165" fontId="81" fillId="3" borderId="0" xfId="5" applyNumberFormat="1" applyFont="1" applyFill="1" applyAlignment="1" applyProtection="1">
      <alignment horizontal="left"/>
    </xf>
    <xf numFmtId="0" fontId="82" fillId="3" borderId="0" xfId="46" applyFont="1" applyFill="1" applyBorder="1" applyAlignment="1">
      <alignment horizontal="center"/>
    </xf>
    <xf numFmtId="0" fontId="41" fillId="3" borderId="0" xfId="48" applyFont="1" applyFill="1" applyAlignment="1">
      <alignment horizontal="center"/>
    </xf>
    <xf numFmtId="0" fontId="14" fillId="2" borderId="6" xfId="6" applyFont="1" applyFill="1" applyBorder="1" applyAlignment="1">
      <alignment horizontal="center" vertical="center" wrapText="1"/>
    </xf>
    <xf numFmtId="0" fontId="15" fillId="0" borderId="6" xfId="6" applyFont="1" applyFill="1" applyBorder="1" applyAlignment="1">
      <alignment horizontal="center" vertical="center"/>
    </xf>
    <xf numFmtId="16" fontId="4" fillId="0" borderId="8" xfId="50" applyNumberFormat="1" applyFont="1" applyBorder="1" applyAlignment="1">
      <alignment horizontal="center"/>
    </xf>
    <xf numFmtId="0" fontId="83" fillId="3" borderId="0" xfId="48" applyFont="1" applyFill="1" applyBorder="1" applyAlignment="1">
      <alignment horizontal="center" vertical="center"/>
    </xf>
    <xf numFmtId="0" fontId="84" fillId="3" borderId="0" xfId="48" applyFont="1" applyFill="1" applyBorder="1" applyAlignment="1">
      <alignment horizontal="left" vertical="center"/>
    </xf>
    <xf numFmtId="0" fontId="41" fillId="3" borderId="0" xfId="48" applyFont="1" applyFill="1" applyAlignment="1">
      <alignment horizontal="centerContinuous"/>
    </xf>
    <xf numFmtId="165" fontId="85" fillId="4" borderId="0" xfId="49" applyNumberFormat="1" applyFont="1" applyFill="1" applyBorder="1" applyAlignment="1">
      <alignment vertical="center"/>
    </xf>
    <xf numFmtId="0" fontId="86" fillId="4" borderId="0" xfId="46" applyFont="1" applyFill="1" applyAlignment="1">
      <alignment vertical="center"/>
    </xf>
    <xf numFmtId="0" fontId="5" fillId="4" borderId="0" xfId="46" applyFont="1" applyFill="1" applyAlignment="1">
      <alignment vertical="center"/>
    </xf>
    <xf numFmtId="0" fontId="74" fillId="4" borderId="0" xfId="46" applyFont="1" applyFill="1" applyAlignment="1">
      <alignment horizontal="center"/>
    </xf>
    <xf numFmtId="165" fontId="15" fillId="4" borderId="0" xfId="49" applyNumberFormat="1" applyFont="1" applyFill="1" applyBorder="1" applyAlignment="1">
      <alignment vertical="center"/>
    </xf>
    <xf numFmtId="165" fontId="87" fillId="4" borderId="0" xfId="49" applyNumberFormat="1" applyFont="1" applyFill="1" applyBorder="1" applyAlignment="1">
      <alignment vertical="center"/>
    </xf>
    <xf numFmtId="0" fontId="5" fillId="4" borderId="0" xfId="50" applyFont="1" applyFill="1" applyAlignment="1">
      <alignment horizontal="center"/>
    </xf>
    <xf numFmtId="16" fontId="74" fillId="4" borderId="0" xfId="46" applyNumberFormat="1" applyFont="1" applyFill="1"/>
    <xf numFmtId="0" fontId="52" fillId="3" borderId="8" xfId="48" applyFont="1" applyFill="1" applyBorder="1" applyAlignment="1">
      <alignment horizontal="center"/>
    </xf>
    <xf numFmtId="0" fontId="52" fillId="3" borderId="3" xfId="48" applyFont="1" applyFill="1" applyBorder="1" applyAlignment="1">
      <alignment horizontal="center"/>
    </xf>
    <xf numFmtId="0" fontId="88" fillId="3" borderId="34" xfId="48" applyFont="1" applyFill="1" applyBorder="1" applyAlignment="1">
      <alignment horizontal="center"/>
    </xf>
    <xf numFmtId="0" fontId="52" fillId="3" borderId="10" xfId="48" applyFont="1" applyFill="1" applyBorder="1" applyAlignment="1">
      <alignment horizontal="center"/>
    </xf>
    <xf numFmtId="0" fontId="88" fillId="3" borderId="8" xfId="48" applyFont="1" applyFill="1" applyBorder="1" applyAlignment="1">
      <alignment horizontal="center"/>
    </xf>
    <xf numFmtId="16" fontId="89" fillId="3" borderId="12" xfId="48" applyNumberFormat="1" applyFont="1" applyFill="1" applyBorder="1" applyAlignment="1">
      <alignment horizontal="center"/>
    </xf>
    <xf numFmtId="0" fontId="90" fillId="0" borderId="22" xfId="46" applyFont="1" applyFill="1" applyBorder="1" applyAlignment="1">
      <alignment horizontal="center"/>
    </xf>
    <xf numFmtId="16" fontId="90" fillId="0" borderId="22" xfId="48" applyNumberFormat="1" applyFont="1" applyFill="1" applyBorder="1" applyAlignment="1">
      <alignment horizontal="center"/>
    </xf>
    <xf numFmtId="16" fontId="4" fillId="3" borderId="19" xfId="48" applyNumberFormat="1" applyFont="1" applyFill="1" applyBorder="1" applyAlignment="1">
      <alignment horizontal="center"/>
    </xf>
    <xf numFmtId="0" fontId="6" fillId="3" borderId="0" xfId="50" applyFont="1" applyFill="1"/>
    <xf numFmtId="0" fontId="27" fillId="6" borderId="0" xfId="55" applyFont="1" applyFill="1" applyBorder="1" applyAlignment="1">
      <alignment vertical="center"/>
    </xf>
    <xf numFmtId="0" fontId="5" fillId="3" borderId="0" xfId="50" applyFont="1" applyFill="1" applyBorder="1" applyAlignment="1">
      <alignment horizontal="left"/>
    </xf>
    <xf numFmtId="165" fontId="5" fillId="3" borderId="0" xfId="50" applyNumberFormat="1" applyFont="1" applyFill="1" applyBorder="1"/>
    <xf numFmtId="0" fontId="5" fillId="3" borderId="0" xfId="50" applyFont="1" applyFill="1" applyBorder="1"/>
    <xf numFmtId="0" fontId="16" fillId="2" borderId="0" xfId="55" applyFont="1" applyFill="1" applyBorder="1" applyAlignment="1">
      <alignment vertical="center"/>
    </xf>
    <xf numFmtId="0" fontId="32" fillId="6" borderId="0" xfId="55" applyFont="1" applyFill="1" applyBorder="1" applyAlignment="1">
      <alignment vertical="center"/>
    </xf>
    <xf numFmtId="0" fontId="33" fillId="2" borderId="0" xfId="55" applyFont="1" applyFill="1" applyBorder="1" applyAlignment="1">
      <alignment vertical="center"/>
    </xf>
    <xf numFmtId="0" fontId="64" fillId="0" borderId="0" xfId="57" applyFont="1" applyFill="1" applyBorder="1" applyAlignment="1">
      <alignment horizontal="left" vertical="center"/>
    </xf>
    <xf numFmtId="0" fontId="27" fillId="3" borderId="0" xfId="57" applyFont="1" applyFill="1" applyBorder="1" applyAlignment="1">
      <alignment horizontal="left" vertical="center"/>
    </xf>
    <xf numFmtId="1" fontId="65" fillId="3" borderId="0" xfId="57" applyNumberFormat="1" applyFont="1" applyFill="1" applyBorder="1" applyAlignment="1">
      <alignment horizontal="left" vertical="center"/>
    </xf>
    <xf numFmtId="0" fontId="91" fillId="6" borderId="0" xfId="55" applyFont="1" applyFill="1" applyBorder="1" applyAlignment="1">
      <alignment vertical="center"/>
    </xf>
    <xf numFmtId="0" fontId="68" fillId="3" borderId="0" xfId="55" applyFont="1" applyFill="1" applyAlignment="1">
      <alignment horizontal="right" vertical="center"/>
    </xf>
    <xf numFmtId="1" fontId="5" fillId="3" borderId="0" xfId="57" applyNumberFormat="1" applyFont="1" applyFill="1" applyAlignment="1">
      <alignment horizontal="left" vertical="center"/>
    </xf>
    <xf numFmtId="0" fontId="68" fillId="3" borderId="0" xfId="55" applyFont="1" applyFill="1" applyAlignment="1">
      <alignment vertical="center"/>
    </xf>
    <xf numFmtId="0" fontId="16" fillId="3" borderId="0" xfId="48" applyFont="1" applyFill="1" applyBorder="1" applyAlignment="1">
      <alignment vertical="center"/>
    </xf>
    <xf numFmtId="16" fontId="70" fillId="3" borderId="0" xfId="57" applyNumberFormat="1" applyFont="1" applyFill="1" applyBorder="1" applyAlignment="1">
      <alignment horizontal="center" vertical="center"/>
    </xf>
    <xf numFmtId="16" fontId="68" fillId="3" borderId="0" xfId="57" applyNumberFormat="1" applyFont="1" applyFill="1" applyBorder="1" applyAlignment="1">
      <alignment horizontal="center" vertical="center"/>
    </xf>
    <xf numFmtId="0" fontId="92" fillId="3" borderId="0" xfId="48" applyFont="1" applyFill="1" applyBorder="1" applyAlignment="1"/>
    <xf numFmtId="15" fontId="55" fillId="3" borderId="0" xfId="48" applyNumberFormat="1" applyFont="1" applyFill="1" applyBorder="1" applyAlignment="1">
      <alignment horizontal="center"/>
    </xf>
    <xf numFmtId="0" fontId="93" fillId="3" borderId="0" xfId="48" applyFont="1" applyFill="1" applyBorder="1" applyAlignment="1">
      <alignment horizontal="center" vertical="center"/>
    </xf>
    <xf numFmtId="0" fontId="79" fillId="3" borderId="0" xfId="48" applyFont="1" applyFill="1" applyBorder="1" applyAlignment="1">
      <alignment horizontal="centerContinuous"/>
    </xf>
    <xf numFmtId="16" fontId="54" fillId="3" borderId="0" xfId="48" applyNumberFormat="1" applyFont="1" applyFill="1" applyAlignment="1">
      <alignment horizontal="centerContinuous"/>
    </xf>
    <xf numFmtId="0" fontId="94" fillId="3" borderId="0" xfId="48" applyFont="1" applyFill="1"/>
    <xf numFmtId="0" fontId="95" fillId="3" borderId="0" xfId="48" applyFont="1" applyFill="1"/>
    <xf numFmtId="0" fontId="86" fillId="3" borderId="0" xfId="48" applyFont="1" applyFill="1"/>
    <xf numFmtId="0" fontId="72" fillId="4" borderId="0" xfId="48" applyFont="1" applyFill="1"/>
    <xf numFmtId="0" fontId="40" fillId="4" borderId="0" xfId="48" applyFont="1" applyFill="1"/>
    <xf numFmtId="0" fontId="80" fillId="4" borderId="0" xfId="50" applyFont="1" applyFill="1" applyAlignment="1">
      <alignment horizontal="right"/>
    </xf>
    <xf numFmtId="0" fontId="10" fillId="4" borderId="0" xfId="48" applyFont="1" applyFill="1" applyAlignment="1">
      <alignment horizontal="right"/>
    </xf>
    <xf numFmtId="0" fontId="10" fillId="4" borderId="0" xfId="48" applyFont="1" applyFill="1" applyAlignment="1">
      <alignment horizontal="center"/>
    </xf>
    <xf numFmtId="0" fontId="41" fillId="4" borderId="0" xfId="48" applyFont="1" applyFill="1" applyAlignment="1">
      <alignment horizontal="centerContinuous"/>
    </xf>
    <xf numFmtId="165" fontId="96" fillId="4" borderId="0" xfId="5" applyNumberFormat="1" applyFont="1" applyFill="1" applyAlignment="1" applyProtection="1">
      <alignment horizontal="left"/>
    </xf>
    <xf numFmtId="0" fontId="10" fillId="4" borderId="0" xfId="48" applyFont="1" applyFill="1" applyAlignment="1">
      <alignment horizontal="left"/>
    </xf>
    <xf numFmtId="0" fontId="68" fillId="2" borderId="6" xfId="6" applyFont="1" applyFill="1" applyBorder="1" applyAlignment="1">
      <alignment horizontal="center" vertical="center" wrapText="1"/>
    </xf>
    <xf numFmtId="0" fontId="97" fillId="4" borderId="29" xfId="48" applyFont="1" applyFill="1" applyBorder="1" applyAlignment="1">
      <alignment horizontal="center" vertical="center"/>
    </xf>
    <xf numFmtId="0" fontId="97" fillId="4" borderId="30" xfId="48" applyFont="1" applyFill="1" applyBorder="1" applyAlignment="1">
      <alignment horizontal="center" vertical="center"/>
    </xf>
    <xf numFmtId="16" fontId="43" fillId="4" borderId="19" xfId="48" applyNumberFormat="1" applyFont="1" applyFill="1" applyBorder="1" applyAlignment="1">
      <alignment horizontal="center"/>
    </xf>
    <xf numFmtId="0" fontId="99" fillId="3" borderId="0" xfId="48" applyFont="1" applyFill="1" applyBorder="1" applyAlignment="1">
      <alignment horizontal="left" vertical="center"/>
    </xf>
    <xf numFmtId="0" fontId="6" fillId="4" borderId="0" xfId="48" applyFill="1"/>
    <xf numFmtId="0" fontId="15" fillId="4" borderId="0" xfId="48" applyFont="1" applyFill="1" applyAlignment="1">
      <alignment horizontal="left"/>
    </xf>
    <xf numFmtId="0" fontId="68" fillId="4" borderId="0" xfId="55" applyFont="1" applyFill="1" applyAlignment="1">
      <alignment horizontal="right" vertical="center"/>
    </xf>
    <xf numFmtId="0" fontId="47" fillId="4" borderId="0" xfId="48" applyFont="1" applyFill="1" applyAlignment="1">
      <alignment horizontal="left"/>
    </xf>
    <xf numFmtId="0" fontId="47" fillId="4" borderId="0" xfId="48" applyFont="1" applyFill="1"/>
    <xf numFmtId="0" fontId="97" fillId="4" borderId="36" xfId="48" applyFont="1" applyFill="1" applyBorder="1" applyAlignment="1">
      <alignment horizontal="center" vertical="center"/>
    </xf>
    <xf numFmtId="16" fontId="16" fillId="0" borderId="8" xfId="50" applyNumberFormat="1" applyFont="1" applyBorder="1" applyAlignment="1">
      <alignment horizontal="center" vertical="center"/>
    </xf>
    <xf numFmtId="0" fontId="103" fillId="3" borderId="19" xfId="48" applyFont="1" applyFill="1" applyBorder="1" applyAlignment="1">
      <alignment horizontal="center"/>
    </xf>
    <xf numFmtId="165" fontId="16" fillId="4" borderId="0" xfId="49" applyNumberFormat="1" applyFont="1" applyFill="1" applyBorder="1" applyAlignment="1">
      <alignment vertical="center"/>
    </xf>
    <xf numFmtId="0" fontId="4" fillId="4" borderId="7" xfId="48" applyFont="1" applyFill="1" applyBorder="1" applyAlignment="1">
      <alignment horizontal="center" vertical="center"/>
    </xf>
    <xf numFmtId="0" fontId="4" fillId="4" borderId="43" xfId="48" applyFont="1" applyFill="1" applyBorder="1" applyAlignment="1">
      <alignment horizontal="center" vertical="center"/>
    </xf>
    <xf numFmtId="16" fontId="90" fillId="0" borderId="12" xfId="48" applyNumberFormat="1" applyFont="1" applyFill="1" applyBorder="1" applyAlignment="1">
      <alignment horizontal="center"/>
    </xf>
    <xf numFmtId="16" fontId="24" fillId="0" borderId="22" xfId="48" applyNumberFormat="1" applyFont="1" applyFill="1" applyBorder="1" applyAlignment="1">
      <alignment horizontal="center"/>
    </xf>
    <xf numFmtId="176" fontId="103" fillId="3" borderId="19" xfId="48" applyNumberFormat="1" applyFont="1" applyFill="1" applyBorder="1" applyAlignment="1">
      <alignment horizontal="center"/>
    </xf>
    <xf numFmtId="0" fontId="6" fillId="0" borderId="0" xfId="50" applyFont="1" applyBorder="1"/>
    <xf numFmtId="0" fontId="27" fillId="0" borderId="0" xfId="57" applyFont="1" applyFill="1" applyBorder="1" applyAlignment="1">
      <alignment horizontal="left" vertical="center"/>
    </xf>
    <xf numFmtId="0" fontId="68" fillId="0" borderId="0" xfId="55" applyFont="1" applyFill="1" applyAlignment="1">
      <alignment horizontal="right" vertical="center"/>
    </xf>
    <xf numFmtId="1" fontId="5" fillId="0" borderId="0" xfId="57" applyNumberFormat="1" applyFont="1" applyFill="1" applyAlignment="1">
      <alignment horizontal="left" vertical="center"/>
    </xf>
    <xf numFmtId="16" fontId="16" fillId="0" borderId="0" xfId="50" applyNumberFormat="1" applyFont="1" applyBorder="1" applyAlignment="1">
      <alignment horizontal="left"/>
    </xf>
    <xf numFmtId="0" fontId="90" fillId="0" borderId="0" xfId="48" applyFont="1"/>
    <xf numFmtId="0" fontId="80" fillId="3" borderId="0" xfId="50" applyFont="1" applyFill="1" applyAlignment="1">
      <alignment horizontal="center"/>
    </xf>
    <xf numFmtId="16" fontId="16" fillId="0" borderId="8" xfId="50" applyNumberFormat="1" applyFont="1" applyBorder="1" applyAlignment="1">
      <alignment horizontal="left"/>
    </xf>
    <xf numFmtId="0" fontId="52" fillId="3" borderId="44" xfId="48" applyFont="1" applyFill="1" applyBorder="1" applyAlignment="1">
      <alignment horizontal="center"/>
    </xf>
    <xf numFmtId="0" fontId="4" fillId="3" borderId="45" xfId="48" applyFont="1" applyFill="1" applyBorder="1" applyAlignment="1">
      <alignment horizontal="center"/>
    </xf>
    <xf numFmtId="0" fontId="52" fillId="3" borderId="31" xfId="48" applyFont="1" applyFill="1" applyBorder="1" applyAlignment="1">
      <alignment horizontal="center"/>
    </xf>
    <xf numFmtId="0" fontId="88" fillId="3" borderId="11" xfId="48" applyFont="1" applyFill="1" applyBorder="1" applyAlignment="1">
      <alignment horizontal="center"/>
    </xf>
    <xf numFmtId="0" fontId="4" fillId="3" borderId="46" xfId="48" applyFont="1" applyFill="1" applyBorder="1" applyAlignment="1">
      <alignment horizontal="center"/>
    </xf>
    <xf numFmtId="16" fontId="4" fillId="0" borderId="12" xfId="50" applyNumberFormat="1" applyFont="1" applyBorder="1" applyAlignment="1">
      <alignment horizontal="center"/>
    </xf>
    <xf numFmtId="16" fontId="4" fillId="0" borderId="22" xfId="50" applyNumberFormat="1" applyFont="1" applyBorder="1" applyAlignment="1">
      <alignment horizontal="center"/>
    </xf>
    <xf numFmtId="16" fontId="4" fillId="0" borderId="19" xfId="50" applyNumberFormat="1" applyFont="1" applyBorder="1" applyAlignment="1">
      <alignment horizontal="center"/>
    </xf>
    <xf numFmtId="0" fontId="106" fillId="2" borderId="0" xfId="55" applyFont="1" applyFill="1" applyBorder="1" applyAlignment="1">
      <alignment vertical="center"/>
    </xf>
    <xf numFmtId="0" fontId="59" fillId="6" borderId="0" xfId="55" applyFont="1" applyFill="1" applyBorder="1" applyAlignment="1">
      <alignment vertical="center"/>
    </xf>
    <xf numFmtId="0" fontId="107" fillId="4" borderId="0" xfId="48" applyFont="1" applyFill="1" applyBorder="1"/>
    <xf numFmtId="0" fontId="60" fillId="2" borderId="0" xfId="55" applyFont="1" applyFill="1" applyBorder="1" applyAlignment="1">
      <alignment vertical="center"/>
    </xf>
    <xf numFmtId="1" fontId="61" fillId="4" borderId="0" xfId="57" applyNumberFormat="1" applyFont="1" applyFill="1" applyBorder="1" applyAlignment="1">
      <alignment horizontal="left" vertical="center"/>
    </xf>
    <xf numFmtId="0" fontId="62" fillId="4" borderId="0" xfId="48" applyFont="1" applyFill="1" applyBorder="1" applyAlignment="1">
      <alignment vertical="center"/>
    </xf>
    <xf numFmtId="0" fontId="88" fillId="3" borderId="21" xfId="48" applyFont="1" applyFill="1" applyBorder="1" applyAlignment="1">
      <alignment horizontal="center"/>
    </xf>
    <xf numFmtId="0" fontId="8" fillId="3" borderId="0" xfId="48" applyFont="1" applyFill="1" applyBorder="1" applyAlignment="1">
      <alignment horizontal="center" vertical="center"/>
    </xf>
    <xf numFmtId="0" fontId="54" fillId="3" borderId="0" xfId="48" applyFont="1" applyFill="1" applyAlignment="1">
      <alignment horizontal="right"/>
    </xf>
    <xf numFmtId="165" fontId="96" fillId="3" borderId="0" xfId="5" applyNumberFormat="1" applyFont="1" applyFill="1" applyAlignment="1" applyProtection="1">
      <alignment horizontal="left"/>
    </xf>
    <xf numFmtId="0" fontId="4" fillId="2" borderId="37" xfId="6" applyFont="1" applyFill="1" applyBorder="1" applyAlignment="1">
      <alignment horizontal="center" vertical="center"/>
    </xf>
    <xf numFmtId="0" fontId="4" fillId="2" borderId="12" xfId="6" applyFont="1" applyFill="1" applyBorder="1" applyAlignment="1">
      <alignment vertical="center"/>
    </xf>
    <xf numFmtId="0" fontId="4" fillId="2" borderId="3" xfId="6" applyFont="1" applyFill="1" applyBorder="1" applyAlignment="1">
      <alignment horizontal="center" vertical="center" wrapText="1"/>
    </xf>
    <xf numFmtId="0" fontId="4" fillId="3" borderId="44" xfId="48" applyFont="1" applyFill="1" applyBorder="1" applyAlignment="1">
      <alignment horizontal="center"/>
    </xf>
    <xf numFmtId="0" fontId="4" fillId="3" borderId="12" xfId="48" applyFont="1" applyFill="1" applyBorder="1" applyAlignment="1">
      <alignment horizontal="center"/>
    </xf>
    <xf numFmtId="0" fontId="4" fillId="2" borderId="19" xfId="6" applyFont="1" applyFill="1" applyBorder="1" applyAlignment="1">
      <alignment vertical="center"/>
    </xf>
    <xf numFmtId="0" fontId="15" fillId="3" borderId="11" xfId="48" applyFont="1" applyFill="1" applyBorder="1" applyAlignment="1">
      <alignment horizontal="center"/>
    </xf>
    <xf numFmtId="0" fontId="15" fillId="3" borderId="19" xfId="48" applyFont="1" applyFill="1" applyBorder="1" applyAlignment="1">
      <alignment horizontal="center"/>
    </xf>
    <xf numFmtId="0" fontId="6" fillId="3" borderId="0" xfId="50" applyFont="1" applyFill="1" applyBorder="1"/>
    <xf numFmtId="0" fontId="88" fillId="0" borderId="0" xfId="55" applyFont="1" applyFill="1" applyBorder="1" applyAlignment="1">
      <alignment vertical="center"/>
    </xf>
    <xf numFmtId="0" fontId="110" fillId="3" borderId="0" xfId="48" applyFont="1" applyFill="1" applyBorder="1" applyAlignment="1">
      <alignment vertical="center"/>
    </xf>
    <xf numFmtId="1" fontId="111" fillId="3" borderId="0" xfId="57" applyNumberFormat="1" applyFont="1" applyFill="1" applyBorder="1" applyAlignment="1">
      <alignment horizontal="left" vertical="center"/>
    </xf>
    <xf numFmtId="0" fontId="112" fillId="6" borderId="0" xfId="48" applyFont="1" applyFill="1" applyBorder="1" applyAlignment="1">
      <alignment horizontal="right" vertical="center"/>
    </xf>
    <xf numFmtId="0" fontId="52" fillId="2" borderId="0" xfId="55" applyFont="1" applyFill="1" applyBorder="1" applyAlignment="1">
      <alignment vertical="center"/>
    </xf>
    <xf numFmtId="0" fontId="6" fillId="3" borderId="0" xfId="48" applyFill="1"/>
    <xf numFmtId="0" fontId="102" fillId="2" borderId="0" xfId="55" applyFont="1" applyFill="1" applyBorder="1" applyAlignment="1">
      <alignment vertical="center"/>
    </xf>
    <xf numFmtId="0" fontId="5" fillId="3" borderId="0" xfId="48" applyFont="1" applyFill="1" applyBorder="1"/>
    <xf numFmtId="16" fontId="4" fillId="0" borderId="0" xfId="50" applyNumberFormat="1" applyFont="1" applyBorder="1" applyAlignment="1">
      <alignment horizontal="center"/>
    </xf>
    <xf numFmtId="0" fontId="4" fillId="3" borderId="0" xfId="48" applyFont="1" applyFill="1"/>
    <xf numFmtId="0" fontId="83" fillId="4" borderId="0" xfId="46" applyFont="1" applyFill="1"/>
    <xf numFmtId="0" fontId="80" fillId="4" borderId="0" xfId="46" applyFont="1" applyFill="1"/>
    <xf numFmtId="0" fontId="80" fillId="4" borderId="0" xfId="46" applyFont="1" applyFill="1" applyAlignment="1">
      <alignment horizontal="center"/>
    </xf>
    <xf numFmtId="0" fontId="7" fillId="4" borderId="0" xfId="48" applyFont="1" applyFill="1" applyBorder="1" applyAlignment="1">
      <alignment horizontal="center" vertical="center"/>
    </xf>
    <xf numFmtId="0" fontId="7" fillId="4" borderId="0" xfId="48" applyFont="1" applyFill="1" applyBorder="1" applyAlignment="1"/>
    <xf numFmtId="0" fontId="7" fillId="4" borderId="0" xfId="48" applyFont="1" applyFill="1" applyBorder="1" applyAlignment="1">
      <alignment horizontal="center"/>
    </xf>
    <xf numFmtId="0" fontId="76" fillId="4" borderId="0" xfId="48" applyFont="1" applyFill="1" applyBorder="1" applyAlignment="1"/>
    <xf numFmtId="0" fontId="104" fillId="4" borderId="0" xfId="48" applyFont="1" applyFill="1" applyBorder="1" applyAlignment="1">
      <alignment horizontal="center"/>
    </xf>
    <xf numFmtId="0" fontId="54" fillId="4" borderId="0" xfId="46" applyFont="1" applyFill="1" applyAlignment="1">
      <alignment horizontal="right"/>
    </xf>
    <xf numFmtId="172" fontId="113" fillId="4" borderId="0" xfId="48" applyNumberFormat="1" applyFont="1" applyFill="1" applyAlignment="1">
      <alignment horizontal="left"/>
    </xf>
    <xf numFmtId="0" fontId="83" fillId="4" borderId="0" xfId="48" applyFont="1" applyFill="1" applyAlignment="1">
      <alignment horizontal="left"/>
    </xf>
    <xf numFmtId="0" fontId="83" fillId="4" borderId="0" xfId="48" applyFont="1" applyFill="1" applyAlignment="1">
      <alignment horizontal="right"/>
    </xf>
    <xf numFmtId="0" fontId="83" fillId="4" borderId="0" xfId="46" applyFont="1" applyFill="1" applyAlignment="1">
      <alignment horizontal="center"/>
    </xf>
    <xf numFmtId="0" fontId="93" fillId="4" borderId="0" xfId="48" applyFont="1" applyFill="1" applyAlignment="1">
      <alignment horizontal="centerContinuous"/>
    </xf>
    <xf numFmtId="0" fontId="114" fillId="4" borderId="0" xfId="46" applyFont="1" applyFill="1" applyBorder="1"/>
    <xf numFmtId="0" fontId="47" fillId="2" borderId="6" xfId="6" applyFont="1" applyFill="1" applyBorder="1" applyAlignment="1">
      <alignment horizontal="center" vertical="center" wrapText="1"/>
    </xf>
    <xf numFmtId="0" fontId="47" fillId="2" borderId="6" xfId="6" applyFont="1" applyFill="1" applyBorder="1" applyAlignment="1">
      <alignment horizontal="center" vertical="center"/>
    </xf>
    <xf numFmtId="0" fontId="47" fillId="0" borderId="6" xfId="6" applyFont="1" applyFill="1" applyBorder="1" applyAlignment="1">
      <alignment horizontal="center" vertical="center" wrapText="1"/>
    </xf>
    <xf numFmtId="0" fontId="47" fillId="0" borderId="47" xfId="6" applyFont="1" applyFill="1" applyBorder="1" applyAlignment="1">
      <alignment horizontal="center" vertical="center" wrapText="1"/>
    </xf>
    <xf numFmtId="0" fontId="47" fillId="2" borderId="12" xfId="6" applyFont="1" applyFill="1" applyBorder="1" applyAlignment="1">
      <alignment horizontal="center" vertical="center" wrapText="1"/>
    </xf>
    <xf numFmtId="16" fontId="115" fillId="0" borderId="12" xfId="50" applyNumberFormat="1" applyFont="1" applyBorder="1" applyAlignment="1">
      <alignment horizontal="center"/>
    </xf>
    <xf numFmtId="16" fontId="116" fillId="0" borderId="22" xfId="50" applyNumberFormat="1" applyFont="1" applyBorder="1" applyAlignment="1">
      <alignment horizontal="center"/>
    </xf>
    <xf numFmtId="16" fontId="117" fillId="0" borderId="19" xfId="50" applyNumberFormat="1" applyFont="1" applyBorder="1" applyAlignment="1">
      <alignment horizontal="center"/>
    </xf>
    <xf numFmtId="0" fontId="5" fillId="3" borderId="0" xfId="50" applyFont="1" applyFill="1"/>
    <xf numFmtId="165" fontId="118" fillId="4" borderId="0" xfId="49" applyNumberFormat="1" applyFont="1" applyFill="1" applyBorder="1" applyAlignment="1">
      <alignment vertical="center"/>
    </xf>
    <xf numFmtId="0" fontId="47" fillId="2" borderId="12" xfId="6" applyFont="1" applyFill="1" applyBorder="1" applyAlignment="1">
      <alignment vertical="center"/>
    </xf>
    <xf numFmtId="0" fontId="47" fillId="2" borderId="22" xfId="6" applyFont="1" applyFill="1" applyBorder="1" applyAlignment="1">
      <alignment vertical="center"/>
    </xf>
    <xf numFmtId="0" fontId="52" fillId="3" borderId="11" xfId="48" applyFont="1" applyFill="1" applyBorder="1" applyAlignment="1">
      <alignment horizontal="center"/>
    </xf>
    <xf numFmtId="16" fontId="117" fillId="0" borderId="22" xfId="50" applyNumberFormat="1" applyFont="1" applyBorder="1" applyAlignment="1">
      <alignment horizontal="center"/>
    </xf>
    <xf numFmtId="16" fontId="115" fillId="0" borderId="12" xfId="50" applyNumberFormat="1" applyFont="1" applyBorder="1" applyAlignment="1">
      <alignment horizontal="center" wrapText="1"/>
    </xf>
    <xf numFmtId="49" fontId="16" fillId="0" borderId="0" xfId="50" applyNumberFormat="1" applyFont="1" applyBorder="1" applyAlignment="1">
      <alignment horizontal="center" vertical="center"/>
    </xf>
    <xf numFmtId="16" fontId="117" fillId="0" borderId="0" xfId="50" applyNumberFormat="1" applyFont="1" applyBorder="1" applyAlignment="1">
      <alignment horizontal="center"/>
    </xf>
    <xf numFmtId="0" fontId="55" fillId="2" borderId="0" xfId="55" applyFont="1" applyFill="1" applyBorder="1" applyAlignment="1">
      <alignment vertical="center"/>
    </xf>
    <xf numFmtId="0" fontId="119" fillId="2" borderId="0" xfId="48" applyFont="1" applyFill="1" applyBorder="1" applyAlignment="1">
      <alignment horizontal="right" vertical="center"/>
    </xf>
    <xf numFmtId="0" fontId="120" fillId="6" borderId="0" xfId="48" applyFont="1" applyFill="1" applyBorder="1" applyAlignment="1">
      <alignment horizontal="right" vertical="center"/>
    </xf>
    <xf numFmtId="0" fontId="91" fillId="2" borderId="0" xfId="55" applyFont="1" applyFill="1" applyBorder="1" applyAlignment="1">
      <alignment vertical="center"/>
    </xf>
    <xf numFmtId="0" fontId="36" fillId="2" borderId="0" xfId="48" applyFont="1" applyFill="1" applyBorder="1" applyAlignment="1">
      <alignment horizontal="right" vertical="center"/>
    </xf>
    <xf numFmtId="1" fontId="121" fillId="4" borderId="0" xfId="57" applyNumberFormat="1" applyFont="1" applyFill="1" applyBorder="1" applyAlignment="1">
      <alignment horizontal="left" vertical="center"/>
    </xf>
    <xf numFmtId="0" fontId="36" fillId="2" borderId="0" xfId="48" applyFont="1" applyFill="1" applyBorder="1" applyAlignment="1">
      <alignment horizontal="center" vertical="center"/>
    </xf>
    <xf numFmtId="1" fontId="5" fillId="4" borderId="0" xfId="57" applyNumberFormat="1" applyFont="1" applyFill="1" applyAlignment="1">
      <alignment horizontal="left" vertical="center"/>
    </xf>
    <xf numFmtId="16" fontId="68" fillId="4" borderId="0" xfId="57" applyNumberFormat="1" applyFont="1" applyFill="1" applyBorder="1" applyAlignment="1">
      <alignment horizontal="center" vertical="center"/>
    </xf>
    <xf numFmtId="0" fontId="7" fillId="4" borderId="0" xfId="48" applyFont="1" applyFill="1" applyBorder="1" applyAlignment="1">
      <alignment vertical="center"/>
    </xf>
    <xf numFmtId="0" fontId="68" fillId="4" borderId="0" xfId="46" applyFont="1" applyFill="1"/>
    <xf numFmtId="0" fontId="115" fillId="4" borderId="0" xfId="46" applyFont="1" applyFill="1"/>
    <xf numFmtId="0" fontId="116" fillId="4" borderId="0" xfId="46" applyFont="1" applyFill="1"/>
    <xf numFmtId="0" fontId="117" fillId="4" borderId="0" xfId="46" applyFont="1" applyFill="1"/>
    <xf numFmtId="0" fontId="47" fillId="4" borderId="0" xfId="46" applyFont="1" applyFill="1"/>
    <xf numFmtId="0" fontId="72" fillId="4" borderId="0" xfId="48" applyFont="1" applyFill="1" applyAlignment="1">
      <alignment horizontal="center" vertical="center"/>
    </xf>
    <xf numFmtId="0" fontId="123" fillId="4" borderId="0" xfId="48" applyFont="1" applyFill="1" applyAlignment="1">
      <alignment horizontal="right"/>
    </xf>
    <xf numFmtId="0" fontId="4" fillId="2" borderId="8" xfId="6" applyFont="1" applyFill="1" applyBorder="1" applyAlignment="1">
      <alignment horizontal="center" vertical="center" wrapText="1"/>
    </xf>
    <xf numFmtId="16" fontId="4" fillId="0" borderId="10" xfId="50" applyNumberFormat="1" applyFont="1" applyBorder="1" applyAlignment="1">
      <alignment horizontal="center"/>
    </xf>
    <xf numFmtId="16" fontId="15" fillId="5" borderId="19" xfId="50" applyNumberFormat="1" applyFont="1" applyFill="1" applyBorder="1" applyAlignment="1">
      <alignment horizontal="center"/>
    </xf>
    <xf numFmtId="16" fontId="15" fillId="5" borderId="10" xfId="50" applyNumberFormat="1" applyFont="1" applyFill="1" applyBorder="1" applyAlignment="1">
      <alignment horizontal="center"/>
    </xf>
    <xf numFmtId="16" fontId="16" fillId="0" borderId="8" xfId="50" applyNumberFormat="1" applyFont="1" applyFill="1" applyBorder="1" applyAlignment="1">
      <alignment horizontal="center"/>
    </xf>
    <xf numFmtId="0" fontId="55" fillId="4" borderId="0" xfId="48" applyFont="1" applyFill="1" applyAlignment="1">
      <alignment vertical="center"/>
    </xf>
    <xf numFmtId="0" fontId="15" fillId="2" borderId="6" xfId="6" applyFont="1" applyFill="1" applyBorder="1" applyAlignment="1">
      <alignment horizontal="center" vertical="center" wrapText="1"/>
    </xf>
    <xf numFmtId="0" fontId="68" fillId="2" borderId="8" xfId="6" applyFont="1" applyFill="1" applyBorder="1" applyAlignment="1">
      <alignment horizontal="center" vertical="center"/>
    </xf>
    <xf numFmtId="0" fontId="105" fillId="4" borderId="0" xfId="46" applyFont="1" applyFill="1"/>
    <xf numFmtId="0" fontId="114" fillId="4" borderId="0" xfId="46" applyFont="1" applyFill="1"/>
    <xf numFmtId="0" fontId="68" fillId="0" borderId="0" xfId="46" applyFont="1" applyFill="1"/>
    <xf numFmtId="172" fontId="80" fillId="4" borderId="0" xfId="46" applyNumberFormat="1" applyFont="1" applyFill="1" applyAlignment="1">
      <alignment horizontal="left"/>
    </xf>
    <xf numFmtId="0" fontId="76" fillId="5" borderId="34" xfId="48" applyFont="1" applyFill="1" applyBorder="1" applyAlignment="1">
      <alignment horizontal="center"/>
    </xf>
    <xf numFmtId="0" fontId="4" fillId="2" borderId="12" xfId="6" applyFont="1" applyFill="1" applyBorder="1" applyAlignment="1">
      <alignment horizontal="center" vertical="center"/>
    </xf>
    <xf numFmtId="0" fontId="4" fillId="2" borderId="12" xfId="6" applyFont="1" applyFill="1" applyBorder="1" applyAlignment="1">
      <alignment horizontal="center" vertical="center" wrapText="1"/>
    </xf>
    <xf numFmtId="0" fontId="4" fillId="2" borderId="22" xfId="6" applyFont="1" applyFill="1" applyBorder="1" applyAlignment="1">
      <alignment horizontal="center" vertical="center"/>
    </xf>
    <xf numFmtId="0" fontId="4" fillId="2" borderId="19" xfId="6" applyFont="1" applyFill="1" applyBorder="1" applyAlignment="1">
      <alignment horizontal="center" vertical="center" wrapText="1"/>
    </xf>
    <xf numFmtId="0" fontId="4" fillId="2" borderId="19" xfId="6" applyFont="1" applyFill="1" applyBorder="1" applyAlignment="1">
      <alignment horizontal="center" vertical="center"/>
    </xf>
    <xf numFmtId="0" fontId="4" fillId="2" borderId="10" xfId="6" applyFont="1" applyFill="1" applyBorder="1" applyAlignment="1">
      <alignment horizontal="center" vertical="center"/>
    </xf>
    <xf numFmtId="0" fontId="15" fillId="2" borderId="19" xfId="6" applyFont="1" applyFill="1" applyBorder="1" applyAlignment="1">
      <alignment horizontal="center" vertical="center" wrapText="1"/>
    </xf>
    <xf numFmtId="0" fontId="114" fillId="4" borderId="0" xfId="46" applyFont="1" applyFill="1" applyAlignment="1">
      <alignment horizontal="center"/>
    </xf>
    <xf numFmtId="0" fontId="15" fillId="2" borderId="0" xfId="55" applyFont="1" applyFill="1" applyBorder="1" applyAlignment="1">
      <alignment vertical="center"/>
    </xf>
    <xf numFmtId="0" fontId="4" fillId="2" borderId="22" xfId="6" applyFont="1" applyFill="1" applyBorder="1" applyAlignment="1">
      <alignment horizontal="center" vertical="center" wrapText="1"/>
    </xf>
    <xf numFmtId="0" fontId="4" fillId="2" borderId="10" xfId="6" applyFont="1" applyFill="1" applyBorder="1" applyAlignment="1">
      <alignment horizontal="center" vertical="center" wrapText="1"/>
    </xf>
    <xf numFmtId="0" fontId="4" fillId="2" borderId="37" xfId="6" applyFont="1" applyFill="1" applyBorder="1" applyAlignment="1">
      <alignment horizontal="center" vertical="center" wrapText="1"/>
    </xf>
    <xf numFmtId="0" fontId="80" fillId="4" borderId="0" xfId="46" applyFont="1" applyFill="1" applyBorder="1" applyAlignment="1">
      <alignment horizontal="center"/>
    </xf>
    <xf numFmtId="0" fontId="5" fillId="4" borderId="0" xfId="48" applyFont="1" applyFill="1"/>
    <xf numFmtId="0" fontId="15" fillId="2" borderId="12" xfId="6" applyFont="1" applyFill="1" applyBorder="1" applyAlignment="1">
      <alignment horizontal="center" vertical="center"/>
    </xf>
    <xf numFmtId="0" fontId="15" fillId="2" borderId="12" xfId="6" applyFont="1" applyFill="1" applyBorder="1" applyAlignment="1">
      <alignment horizontal="center" vertical="center" wrapText="1"/>
    </xf>
    <xf numFmtId="0" fontId="15" fillId="2" borderId="8" xfId="6" applyFont="1" applyFill="1" applyBorder="1" applyAlignment="1">
      <alignment horizontal="center" vertical="center"/>
    </xf>
    <xf numFmtId="0" fontId="15" fillId="2" borderId="19" xfId="6" applyFont="1" applyFill="1" applyBorder="1" applyAlignment="1">
      <alignment horizontal="center" vertical="center"/>
    </xf>
    <xf numFmtId="0" fontId="7" fillId="4" borderId="0" xfId="48" applyFont="1" applyFill="1" applyBorder="1" applyAlignment="1">
      <alignment horizontal="left" vertical="center"/>
    </xf>
    <xf numFmtId="178" fontId="16" fillId="0" borderId="8" xfId="50" applyNumberFormat="1" applyFont="1" applyFill="1" applyBorder="1" applyAlignment="1">
      <alignment horizontal="center"/>
    </xf>
    <xf numFmtId="0" fontId="4" fillId="2" borderId="3" xfId="6" applyFont="1" applyFill="1" applyBorder="1" applyAlignment="1">
      <alignment horizontal="center" vertical="center"/>
    </xf>
    <xf numFmtId="0" fontId="4" fillId="4" borderId="0" xfId="46" applyFont="1" applyFill="1"/>
    <xf numFmtId="0" fontId="5" fillId="4" borderId="0" xfId="46" applyFont="1" applyFill="1"/>
    <xf numFmtId="16" fontId="54" fillId="4" borderId="0" xfId="46" applyNumberFormat="1" applyFont="1" applyFill="1" applyAlignment="1">
      <alignment horizontal="right"/>
    </xf>
    <xf numFmtId="0" fontId="15" fillId="2" borderId="37" xfId="6" applyFont="1" applyFill="1" applyBorder="1" applyAlignment="1">
      <alignment horizontal="center" vertical="center"/>
    </xf>
    <xf numFmtId="0" fontId="15" fillId="2" borderId="9" xfId="6" applyFont="1" applyFill="1" applyBorder="1" applyAlignment="1">
      <alignment horizontal="center" vertical="center"/>
    </xf>
    <xf numFmtId="16" fontId="15" fillId="0" borderId="9" xfId="50" applyNumberFormat="1" applyFont="1" applyBorder="1" applyAlignment="1">
      <alignment horizontal="center"/>
    </xf>
    <xf numFmtId="0" fontId="4" fillId="2" borderId="46" xfId="6" applyFont="1" applyFill="1" applyBorder="1" applyAlignment="1">
      <alignment horizontal="center" vertical="center" wrapText="1"/>
    </xf>
    <xf numFmtId="0" fontId="4" fillId="2" borderId="48" xfId="6" applyFont="1" applyFill="1" applyBorder="1" applyAlignment="1">
      <alignment vertical="center"/>
    </xf>
    <xf numFmtId="0" fontId="4" fillId="2" borderId="50" xfId="6" applyFont="1" applyFill="1" applyBorder="1" applyAlignment="1">
      <alignment horizontal="center" vertical="center"/>
    </xf>
    <xf numFmtId="0" fontId="4" fillId="2" borderId="46" xfId="6" applyFont="1" applyFill="1" applyBorder="1" applyAlignment="1">
      <alignment horizontal="center" vertical="center"/>
    </xf>
    <xf numFmtId="16" fontId="47" fillId="0" borderId="8" xfId="50" applyNumberFormat="1" applyFont="1" applyBorder="1" applyAlignment="1">
      <alignment horizontal="center"/>
    </xf>
    <xf numFmtId="0" fontId="5" fillId="4" borderId="0" xfId="46" applyFont="1" applyFill="1" applyAlignment="1">
      <alignment horizontal="center"/>
    </xf>
    <xf numFmtId="16" fontId="80" fillId="4" borderId="0" xfId="46" applyNumberFormat="1" applyFont="1" applyFill="1"/>
    <xf numFmtId="172" fontId="54" fillId="4" borderId="0" xfId="46" applyNumberFormat="1" applyFont="1" applyFill="1" applyAlignment="1">
      <alignment horizontal="left"/>
    </xf>
    <xf numFmtId="171" fontId="16" fillId="0" borderId="8" xfId="50" applyNumberFormat="1" applyFont="1" applyFill="1" applyBorder="1" applyAlignment="1">
      <alignment horizontal="center"/>
    </xf>
    <xf numFmtId="0" fontId="86" fillId="4" borderId="0" xfId="46" applyFont="1" applyFill="1"/>
    <xf numFmtId="16" fontId="74" fillId="4" borderId="0" xfId="46" applyNumberFormat="1" applyFont="1" applyFill="1" applyAlignment="1">
      <alignment horizontal="center"/>
    </xf>
    <xf numFmtId="0" fontId="30" fillId="4" borderId="0" xfId="46" applyFont="1" applyFill="1"/>
    <xf numFmtId="16" fontId="16" fillId="0" borderId="0" xfId="50" applyNumberFormat="1" applyFont="1" applyFill="1" applyBorder="1" applyAlignment="1">
      <alignment horizontal="left"/>
    </xf>
    <xf numFmtId="16" fontId="16" fillId="0" borderId="0" xfId="50" applyNumberFormat="1" applyFont="1" applyFill="1" applyBorder="1" applyAlignment="1">
      <alignment horizontal="center"/>
    </xf>
    <xf numFmtId="0" fontId="4" fillId="2" borderId="37" xfId="6" applyFont="1" applyFill="1" applyBorder="1" applyAlignment="1">
      <alignment horizontal="right" vertical="center"/>
    </xf>
    <xf numFmtId="0" fontId="4" fillId="5" borderId="8" xfId="6" applyFont="1" applyFill="1" applyBorder="1" applyAlignment="1">
      <alignment horizontal="center" vertical="center" wrapText="1"/>
    </xf>
    <xf numFmtId="0" fontId="80" fillId="4" borderId="0" xfId="46" applyNumberFormat="1" applyFont="1" applyFill="1"/>
    <xf numFmtId="0" fontId="83" fillId="4" borderId="0" xfId="46" applyNumberFormat="1" applyFont="1" applyFill="1"/>
    <xf numFmtId="0" fontId="4" fillId="2" borderId="48" xfId="6" applyFont="1" applyFill="1" applyBorder="1" applyAlignment="1">
      <alignment horizontal="center" vertical="center"/>
    </xf>
    <xf numFmtId="16" fontId="16" fillId="0" borderId="12" xfId="50" applyNumberFormat="1" applyFont="1" applyBorder="1" applyAlignment="1">
      <alignment horizontal="center"/>
    </xf>
    <xf numFmtId="0" fontId="16" fillId="0" borderId="0" xfId="50" applyNumberFormat="1" applyFont="1" applyBorder="1" applyAlignment="1">
      <alignment horizontal="center"/>
    </xf>
    <xf numFmtId="16" fontId="16" fillId="0" borderId="0" xfId="50" applyNumberFormat="1" applyFont="1" applyBorder="1" applyAlignment="1">
      <alignment horizontal="center"/>
    </xf>
    <xf numFmtId="0" fontId="126" fillId="3" borderId="0" xfId="48" applyNumberFormat="1" applyFont="1" applyFill="1" applyBorder="1" applyAlignment="1">
      <alignment horizontal="left" vertical="center"/>
    </xf>
    <xf numFmtId="0" fontId="74" fillId="4" borderId="0" xfId="46" applyNumberFormat="1" applyFont="1" applyFill="1"/>
    <xf numFmtId="0" fontId="121" fillId="4" borderId="0" xfId="57" applyNumberFormat="1" applyFont="1" applyFill="1" applyBorder="1" applyAlignment="1">
      <alignment horizontal="left" vertical="center"/>
    </xf>
    <xf numFmtId="0" fontId="5" fillId="4" borderId="0" xfId="57" applyNumberFormat="1" applyFont="1" applyFill="1" applyAlignment="1">
      <alignment horizontal="left" vertical="center"/>
    </xf>
    <xf numFmtId="0" fontId="16" fillId="4" borderId="0" xfId="48" applyNumberFormat="1" applyFont="1" applyFill="1" applyAlignment="1">
      <alignment vertical="center"/>
    </xf>
    <xf numFmtId="0" fontId="76" fillId="5" borderId="34" xfId="48" applyFont="1" applyFill="1" applyBorder="1" applyAlignment="1">
      <alignment horizontal="left"/>
    </xf>
    <xf numFmtId="0" fontId="4" fillId="2" borderId="13" xfId="6" applyFont="1" applyFill="1" applyBorder="1" applyAlignment="1">
      <alignment horizontal="left" vertical="center"/>
    </xf>
    <xf numFmtId="0" fontId="129" fillId="0" borderId="0" xfId="0" applyFont="1"/>
    <xf numFmtId="0" fontId="6" fillId="10" borderId="0" xfId="48" applyFont="1" applyFill="1"/>
    <xf numFmtId="0" fontId="72" fillId="10" borderId="0" xfId="48" applyFont="1" applyFill="1"/>
    <xf numFmtId="0" fontId="72" fillId="10" borderId="0" xfId="48" applyFont="1" applyFill="1" applyAlignment="1">
      <alignment vertical="center"/>
    </xf>
    <xf numFmtId="0" fontId="72" fillId="10" borderId="0" xfId="48" applyFont="1" applyFill="1" applyAlignment="1"/>
    <xf numFmtId="0" fontId="5" fillId="10" borderId="0" xfId="48" applyFont="1" applyFill="1" applyAlignment="1">
      <alignment vertical="center"/>
    </xf>
    <xf numFmtId="0" fontId="6" fillId="10" borderId="0" xfId="48" applyFill="1" applyAlignment="1">
      <alignment vertical="center"/>
    </xf>
    <xf numFmtId="0" fontId="130" fillId="10" borderId="0" xfId="0" applyFont="1" applyFill="1"/>
    <xf numFmtId="0" fontId="6" fillId="10" borderId="0" xfId="0" applyFont="1" applyFill="1"/>
    <xf numFmtId="0" fontId="131" fillId="10" borderId="0" xfId="48" applyFont="1" applyFill="1" applyBorder="1" applyAlignment="1"/>
    <xf numFmtId="0" fontId="132" fillId="10" borderId="0" xfId="48" applyFont="1" applyFill="1" applyBorder="1" applyAlignment="1">
      <alignment horizontal="center"/>
    </xf>
    <xf numFmtId="172" fontId="133" fillId="10" borderId="8" xfId="53" applyNumberFormat="1" applyFont="1" applyFill="1" applyBorder="1" applyAlignment="1" applyProtection="1">
      <alignment horizontal="center"/>
      <protection hidden="1"/>
    </xf>
    <xf numFmtId="172" fontId="133" fillId="10" borderId="8" xfId="53" applyNumberFormat="1" applyFont="1" applyFill="1" applyBorder="1" applyAlignment="1">
      <alignment horizontal="center"/>
    </xf>
    <xf numFmtId="172" fontId="134" fillId="10" borderId="0" xfId="53" applyNumberFormat="1" applyFont="1" applyFill="1" applyBorder="1" applyAlignment="1">
      <alignment horizontal="center"/>
    </xf>
    <xf numFmtId="172" fontId="136" fillId="10" borderId="12" xfId="53" applyNumberFormat="1" applyFont="1" applyFill="1" applyBorder="1" applyAlignment="1" applyProtection="1">
      <alignment horizontal="center" vertical="center"/>
      <protection hidden="1"/>
    </xf>
    <xf numFmtId="0" fontId="87" fillId="10" borderId="31" xfId="5" applyFont="1" applyFill="1" applyBorder="1" applyAlignment="1" applyProtection="1">
      <alignment vertical="center"/>
    </xf>
    <xf numFmtId="172" fontId="136" fillId="10" borderId="22" xfId="53" applyNumberFormat="1" applyFont="1" applyFill="1" applyBorder="1" applyAlignment="1" applyProtection="1">
      <alignment horizontal="center" vertical="center"/>
      <protection hidden="1"/>
    </xf>
    <xf numFmtId="0" fontId="3" fillId="10" borderId="0" xfId="48" applyFont="1" applyFill="1" applyBorder="1" applyAlignment="1">
      <alignment horizontal="left" vertical="center"/>
    </xf>
    <xf numFmtId="0" fontId="87" fillId="10" borderId="0" xfId="5" applyFont="1" applyFill="1" applyBorder="1" applyAlignment="1" applyProtection="1">
      <alignment vertical="center"/>
    </xf>
    <xf numFmtId="0" fontId="4" fillId="10" borderId="0" xfId="0" applyFont="1" applyFill="1"/>
    <xf numFmtId="0" fontId="129" fillId="10" borderId="0" xfId="0" applyFont="1" applyFill="1"/>
    <xf numFmtId="172" fontId="133" fillId="10" borderId="22" xfId="53" applyNumberFormat="1" applyFont="1" applyFill="1" applyBorder="1" applyAlignment="1" applyProtection="1">
      <alignment horizontal="center" vertical="center"/>
      <protection hidden="1"/>
    </xf>
    <xf numFmtId="0" fontId="137" fillId="10" borderId="0" xfId="48" applyFont="1" applyFill="1" applyBorder="1" applyAlignment="1">
      <alignment horizontal="left"/>
    </xf>
    <xf numFmtId="172" fontId="135" fillId="10" borderId="19" xfId="53" applyNumberFormat="1" applyFont="1" applyFill="1" applyBorder="1" applyAlignment="1" applyProtection="1">
      <alignment horizontal="center" vertical="center"/>
      <protection hidden="1"/>
    </xf>
    <xf numFmtId="172" fontId="136" fillId="10" borderId="19" xfId="53" applyNumberFormat="1" applyFont="1" applyFill="1" applyBorder="1" applyAlignment="1" applyProtection="1">
      <alignment horizontal="center" vertical="center"/>
      <protection hidden="1"/>
    </xf>
    <xf numFmtId="0" fontId="87" fillId="10" borderId="34" xfId="5" applyFont="1" applyFill="1" applyBorder="1" applyAlignment="1" applyProtection="1">
      <alignment vertical="center"/>
    </xf>
    <xf numFmtId="0" fontId="87" fillId="10" borderId="0" xfId="5" applyFont="1" applyFill="1" applyAlignment="1" applyProtection="1">
      <alignment vertical="center"/>
    </xf>
    <xf numFmtId="172" fontId="136" fillId="10" borderId="12" xfId="53" applyNumberFormat="1" applyFont="1" applyFill="1" applyBorder="1" applyAlignment="1" applyProtection="1">
      <alignment horizontal="center"/>
      <protection hidden="1"/>
    </xf>
    <xf numFmtId="0" fontId="87" fillId="10" borderId="0" xfId="5" applyFont="1" applyFill="1" applyAlignment="1" applyProtection="1"/>
    <xf numFmtId="0" fontId="87" fillId="10" borderId="19" xfId="5" applyFont="1" applyFill="1" applyBorder="1" applyAlignment="1" applyProtection="1">
      <alignment vertical="center"/>
    </xf>
    <xf numFmtId="172" fontId="135" fillId="10" borderId="8" xfId="53" applyNumberFormat="1" applyFont="1" applyFill="1" applyBorder="1" applyAlignment="1" applyProtection="1">
      <alignment horizontal="center" vertical="center"/>
      <protection hidden="1"/>
    </xf>
    <xf numFmtId="172" fontId="136" fillId="10" borderId="8" xfId="53" applyNumberFormat="1" applyFont="1" applyFill="1" applyBorder="1" applyAlignment="1" applyProtection="1">
      <alignment horizontal="center" vertical="center"/>
      <protection hidden="1"/>
    </xf>
    <xf numFmtId="0" fontId="87" fillId="10" borderId="8" xfId="5" applyFont="1" applyFill="1" applyBorder="1" applyAlignment="1" applyProtection="1">
      <alignment vertical="center"/>
    </xf>
    <xf numFmtId="0" fontId="132" fillId="10" borderId="0" xfId="48" applyFont="1" applyFill="1" applyBorder="1" applyAlignment="1">
      <alignment horizontal="center" vertical="center"/>
    </xf>
    <xf numFmtId="0" fontId="27" fillId="10" borderId="0" xfId="57" applyFont="1" applyFill="1" applyAlignment="1">
      <alignment vertical="center"/>
    </xf>
    <xf numFmtId="0" fontId="27" fillId="10" borderId="0" xfId="57" applyFont="1" applyFill="1" applyAlignment="1">
      <alignment horizontal="right" vertical="center"/>
    </xf>
    <xf numFmtId="0" fontId="138" fillId="10" borderId="0" xfId="57" applyFont="1" applyFill="1" applyAlignment="1">
      <alignment vertical="center"/>
    </xf>
    <xf numFmtId="0" fontId="139" fillId="10" borderId="0" xfId="57" applyFont="1" applyFill="1" applyAlignment="1">
      <alignment vertical="center"/>
    </xf>
    <xf numFmtId="0" fontId="68" fillId="10" borderId="0" xfId="55" applyFont="1" applyFill="1" applyAlignment="1">
      <alignment horizontal="left" vertical="center"/>
    </xf>
    <xf numFmtId="0" fontId="68" fillId="10" borderId="0" xfId="55" applyFont="1" applyFill="1" applyAlignment="1">
      <alignment vertical="center"/>
    </xf>
    <xf numFmtId="0" fontId="68" fillId="10" borderId="0" xfId="55" applyFont="1" applyFill="1" applyBorder="1" applyAlignment="1">
      <alignment vertical="center"/>
    </xf>
    <xf numFmtId="0" fontId="27" fillId="10" borderId="0" xfId="55" applyFont="1" applyFill="1" applyBorder="1" applyAlignment="1">
      <alignment vertical="center"/>
    </xf>
    <xf numFmtId="0" fontId="64" fillId="10" borderId="0" xfId="57" applyFont="1" applyFill="1" applyAlignment="1">
      <alignment vertical="center"/>
    </xf>
    <xf numFmtId="0" fontId="104" fillId="10" borderId="0" xfId="55" applyFont="1" applyFill="1" applyAlignment="1">
      <alignment vertical="center"/>
    </xf>
    <xf numFmtId="0" fontId="79" fillId="10" borderId="0" xfId="55" applyFont="1" applyFill="1" applyAlignment="1">
      <alignment horizontal="right" vertical="center"/>
    </xf>
    <xf numFmtId="0" fontId="6" fillId="10" borderId="0" xfId="48" applyFill="1"/>
    <xf numFmtId="0" fontId="41" fillId="10" borderId="0" xfId="57" applyFont="1" applyFill="1" applyAlignment="1">
      <alignment vertical="center"/>
    </xf>
    <xf numFmtId="0" fontId="41" fillId="10" borderId="0" xfId="55" applyFont="1" applyFill="1" applyAlignment="1">
      <alignment horizontal="left" vertical="center"/>
    </xf>
    <xf numFmtId="0" fontId="104" fillId="10" borderId="0" xfId="55" applyFont="1" applyFill="1" applyBorder="1" applyAlignment="1">
      <alignment vertical="center"/>
    </xf>
    <xf numFmtId="0" fontId="6" fillId="10" borderId="0" xfId="57" applyFill="1" applyAlignment="1">
      <alignment vertical="center"/>
    </xf>
    <xf numFmtId="0" fontId="102" fillId="10" borderId="0" xfId="48" applyFont="1" applyFill="1" applyAlignment="1">
      <alignment vertical="center"/>
    </xf>
    <xf numFmtId="16" fontId="140" fillId="10" borderId="0" xfId="57" applyNumberFormat="1" applyFont="1" applyFill="1" applyBorder="1" applyAlignment="1">
      <alignment horizontal="center" vertical="center"/>
    </xf>
    <xf numFmtId="0" fontId="71" fillId="10" borderId="0" xfId="55" applyFont="1" applyFill="1" applyAlignment="1">
      <alignment horizontal="left" vertical="center"/>
    </xf>
    <xf numFmtId="0" fontId="102" fillId="10" borderId="0" xfId="0" applyFont="1" applyFill="1"/>
    <xf numFmtId="0" fontId="102" fillId="10" borderId="0" xfId="55" applyFont="1" applyFill="1" applyAlignment="1">
      <alignment vertical="center"/>
    </xf>
    <xf numFmtId="0" fontId="141" fillId="10" borderId="0" xfId="48" applyFont="1" applyFill="1" applyAlignment="1">
      <alignment vertical="center"/>
    </xf>
    <xf numFmtId="0" fontId="102" fillId="10" borderId="0" xfId="57" applyFont="1" applyFill="1" applyAlignment="1">
      <alignment vertical="center"/>
    </xf>
    <xf numFmtId="0" fontId="141" fillId="10" borderId="0" xfId="48" applyFont="1" applyFill="1"/>
    <xf numFmtId="0" fontId="55" fillId="10" borderId="0" xfId="57" applyFont="1" applyFill="1" applyAlignment="1">
      <alignment vertical="center"/>
    </xf>
    <xf numFmtId="0" fontId="142" fillId="10" borderId="0" xfId="57" applyFont="1" applyFill="1" applyBorder="1" applyAlignment="1">
      <alignment horizontal="right" vertical="center"/>
    </xf>
    <xf numFmtId="16" fontId="41" fillId="10" borderId="0" xfId="57" applyNumberFormat="1" applyFont="1" applyFill="1" applyBorder="1" applyAlignment="1">
      <alignment horizontal="center" vertical="center"/>
    </xf>
    <xf numFmtId="0" fontId="41" fillId="10" borderId="0" xfId="55" applyFont="1" applyFill="1" applyBorder="1" applyAlignment="1">
      <alignment vertical="center"/>
    </xf>
    <xf numFmtId="0" fontId="39" fillId="10" borderId="0" xfId="48" applyFont="1" applyFill="1" applyAlignment="1">
      <alignment horizontal="left"/>
    </xf>
    <xf numFmtId="0" fontId="39" fillId="10" borderId="0" xfId="48" applyFont="1" applyFill="1"/>
    <xf numFmtId="0" fontId="55" fillId="10" borderId="0" xfId="57" applyFont="1" applyFill="1" applyBorder="1" applyAlignment="1">
      <alignment horizontal="left" vertical="center"/>
    </xf>
    <xf numFmtId="0" fontId="14" fillId="10" borderId="0" xfId="48" applyFont="1" applyFill="1"/>
    <xf numFmtId="0" fontId="6" fillId="10" borderId="0" xfId="51" applyFont="1" applyFill="1" applyBorder="1"/>
    <xf numFmtId="0" fontId="100" fillId="10" borderId="0" xfId="51" applyFont="1" applyFill="1" applyBorder="1" applyAlignment="1">
      <alignment horizontal="center"/>
    </xf>
    <xf numFmtId="0" fontId="60" fillId="10" borderId="0" xfId="51" applyFont="1" applyFill="1" applyBorder="1" applyAlignment="1">
      <alignment horizontal="center"/>
    </xf>
    <xf numFmtId="0" fontId="68" fillId="10" borderId="0" xfId="48" applyFont="1" applyFill="1"/>
    <xf numFmtId="0" fontId="62" fillId="10" borderId="0" xfId="51" applyFont="1" applyFill="1"/>
    <xf numFmtId="0" fontId="143" fillId="10" borderId="0" xfId="50" applyFont="1" applyFill="1"/>
    <xf numFmtId="0" fontId="144" fillId="10" borderId="0" xfId="50" applyFont="1" applyFill="1" applyAlignment="1">
      <alignment horizontal="centerContinuous"/>
    </xf>
    <xf numFmtId="0" fontId="40" fillId="10" borderId="0" xfId="48" applyFont="1" applyFill="1"/>
    <xf numFmtId="0" fontId="64" fillId="10" borderId="0" xfId="55" applyFont="1" applyFill="1" applyBorder="1" applyAlignment="1">
      <alignment vertical="center"/>
    </xf>
    <xf numFmtId="0" fontId="41" fillId="10" borderId="0" xfId="55" applyFont="1" applyFill="1" applyBorder="1" applyAlignment="1">
      <alignment horizontal="right" vertical="center"/>
    </xf>
    <xf numFmtId="16" fontId="145" fillId="10" borderId="0" xfId="48" applyNumberFormat="1" applyFont="1" applyFill="1" applyBorder="1" applyAlignment="1">
      <alignment horizontal="center"/>
    </xf>
    <xf numFmtId="0" fontId="5" fillId="10" borderId="0" xfId="48" applyFont="1" applyFill="1"/>
    <xf numFmtId="0" fontId="146" fillId="10" borderId="0" xfId="50" applyFont="1" applyFill="1" applyBorder="1" applyAlignment="1">
      <alignment horizontal="centerContinuous"/>
    </xf>
    <xf numFmtId="0" fontId="146" fillId="10" borderId="0" xfId="50" applyFont="1" applyFill="1"/>
    <xf numFmtId="0" fontId="100" fillId="10" borderId="0" xfId="50" applyFont="1" applyFill="1" applyBorder="1" applyAlignment="1">
      <alignment horizontal="center"/>
    </xf>
    <xf numFmtId="0" fontId="4" fillId="2" borderId="52" xfId="6" applyFont="1" applyFill="1" applyBorder="1" applyAlignment="1">
      <alignment horizontal="center" vertical="center" wrapText="1"/>
    </xf>
    <xf numFmtId="16" fontId="15" fillId="0" borderId="8" xfId="50" applyNumberFormat="1" applyFont="1" applyFill="1" applyBorder="1" applyAlignment="1">
      <alignment horizontal="center"/>
    </xf>
    <xf numFmtId="16" fontId="15" fillId="0" borderId="8" xfId="50" applyNumberFormat="1" applyFont="1" applyBorder="1" applyAlignment="1">
      <alignment horizontal="center"/>
    </xf>
    <xf numFmtId="16" fontId="4" fillId="4" borderId="22" xfId="48" quotePrefix="1" applyNumberFormat="1" applyFont="1" applyFill="1" applyBorder="1" applyAlignment="1">
      <alignment horizontal="center" vertical="center"/>
    </xf>
    <xf numFmtId="0" fontId="105" fillId="4" borderId="0" xfId="46" applyFont="1" applyFill="1" applyAlignment="1">
      <alignment horizontal="left"/>
    </xf>
    <xf numFmtId="0" fontId="15" fillId="4" borderId="0" xfId="46" applyFont="1" applyFill="1" applyAlignment="1">
      <alignment vertical="center"/>
    </xf>
    <xf numFmtId="0" fontId="4" fillId="2" borderId="31" xfId="6" applyFont="1" applyFill="1" applyBorder="1" applyAlignment="1">
      <alignment horizontal="center" vertical="center"/>
    </xf>
    <xf numFmtId="0" fontId="4" fillId="2" borderId="4" xfId="6" applyFont="1" applyFill="1" applyBorder="1" applyAlignment="1">
      <alignment horizontal="center" vertical="center"/>
    </xf>
    <xf numFmtId="0" fontId="15" fillId="2" borderId="6" xfId="6" applyFont="1" applyFill="1" applyBorder="1" applyAlignment="1">
      <alignment horizontal="center" vertical="center"/>
    </xf>
    <xf numFmtId="0" fontId="15" fillId="2" borderId="41" xfId="6" applyFont="1" applyFill="1" applyBorder="1" applyAlignment="1">
      <alignment horizontal="center" vertical="center"/>
    </xf>
    <xf numFmtId="0" fontId="15" fillId="2" borderId="7" xfId="6" applyFont="1" applyFill="1" applyBorder="1" applyAlignment="1">
      <alignment horizontal="center" vertical="center" wrapText="1"/>
    </xf>
    <xf numFmtId="0" fontId="15" fillId="2" borderId="1" xfId="6" applyFont="1" applyFill="1" applyBorder="1" applyAlignment="1">
      <alignment horizontal="center" vertical="center"/>
    </xf>
    <xf numFmtId="0" fontId="4" fillId="2" borderId="31" xfId="6" applyFont="1" applyFill="1" applyBorder="1" applyAlignment="1">
      <alignment horizontal="right" vertical="center"/>
    </xf>
    <xf numFmtId="172" fontId="4" fillId="2" borderId="0" xfId="0" applyNumberFormat="1" applyFont="1" applyFill="1" applyBorder="1" applyAlignment="1">
      <alignment horizontal="center" vertical="center"/>
    </xf>
    <xf numFmtId="15" fontId="55" fillId="2" borderId="0" xfId="13" applyNumberFormat="1" applyFont="1" applyFill="1" applyBorder="1" applyAlignment="1">
      <alignment horizontal="center"/>
    </xf>
    <xf numFmtId="175" fontId="4" fillId="2" borderId="0" xfId="50" applyNumberFormat="1" applyFont="1" applyFill="1" applyBorder="1" applyAlignment="1">
      <alignment vertical="center"/>
    </xf>
    <xf numFmtId="168" fontId="4" fillId="2" borderId="0" xfId="50" applyNumberFormat="1" applyFont="1" applyFill="1" applyBorder="1" applyAlignment="1">
      <alignment horizontal="center" vertical="center"/>
    </xf>
    <xf numFmtId="0" fontId="4" fillId="0" borderId="0" xfId="46" applyFont="1" applyBorder="1" applyAlignment="1">
      <alignment horizontal="center" vertical="center"/>
    </xf>
    <xf numFmtId="16" fontId="4" fillId="4" borderId="0" xfId="48" applyNumberFormat="1" applyFont="1" applyFill="1" applyBorder="1" applyAlignment="1">
      <alignment horizontal="center" vertical="center"/>
    </xf>
    <xf numFmtId="16" fontId="24" fillId="4" borderId="0" xfId="48" applyNumberFormat="1" applyFont="1" applyFill="1" applyBorder="1" applyAlignment="1">
      <alignment horizontal="center" vertical="center"/>
    </xf>
    <xf numFmtId="0" fontId="49" fillId="2" borderId="0" xfId="0" applyFont="1" applyFill="1" applyBorder="1"/>
    <xf numFmtId="168" fontId="49" fillId="2" borderId="0" xfId="50" applyNumberFormat="1" applyFont="1" applyFill="1" applyBorder="1" applyAlignment="1">
      <alignment horizontal="left"/>
    </xf>
    <xf numFmtId="172" fontId="50" fillId="2" borderId="0" xfId="0" applyNumberFormat="1" applyFont="1" applyFill="1" applyBorder="1" applyAlignment="1"/>
    <xf numFmtId="172" fontId="51" fillId="2" borderId="0" xfId="0" applyNumberFormat="1" applyFont="1" applyFill="1" applyBorder="1" applyAlignment="1"/>
    <xf numFmtId="172" fontId="49" fillId="2" borderId="0" xfId="0" applyNumberFormat="1" applyFont="1" applyFill="1" applyBorder="1" applyAlignment="1"/>
    <xf numFmtId="16" fontId="53" fillId="0" borderId="0" xfId="22" applyNumberFormat="1" applyFont="1" applyFill="1" applyBorder="1" applyAlignment="1">
      <alignment horizontal="center"/>
    </xf>
    <xf numFmtId="16" fontId="15" fillId="0" borderId="0" xfId="50" applyNumberFormat="1" applyFont="1" applyFill="1" applyBorder="1" applyAlignment="1">
      <alignment horizontal="center"/>
    </xf>
    <xf numFmtId="16" fontId="15" fillId="0" borderId="0" xfId="50" applyNumberFormat="1" applyFont="1" applyBorder="1" applyAlignment="1">
      <alignment horizontal="center"/>
    </xf>
    <xf numFmtId="0" fontId="4" fillId="3" borderId="0" xfId="46" applyFont="1" applyFill="1" applyBorder="1" applyAlignment="1">
      <alignment horizontal="center"/>
    </xf>
    <xf numFmtId="16" fontId="4" fillId="3" borderId="0" xfId="48" applyNumberFormat="1" applyFont="1" applyFill="1" applyBorder="1" applyAlignment="1">
      <alignment horizontal="center"/>
    </xf>
    <xf numFmtId="0" fontId="43" fillId="2" borderId="0" xfId="46" applyFont="1" applyFill="1" applyBorder="1" applyAlignment="1">
      <alignment horizontal="left"/>
    </xf>
    <xf numFmtId="16" fontId="43" fillId="4" borderId="0" xfId="48" applyNumberFormat="1" applyFont="1" applyFill="1" applyBorder="1" applyAlignment="1">
      <alignment horizontal="center"/>
    </xf>
    <xf numFmtId="0" fontId="90" fillId="0" borderId="22" xfId="46" applyFont="1" applyBorder="1" applyAlignment="1">
      <alignment horizontal="center"/>
    </xf>
    <xf numFmtId="0" fontId="68" fillId="2" borderId="28" xfId="6" applyFont="1" applyFill="1" applyBorder="1" applyAlignment="1">
      <alignment horizontal="center" vertical="center"/>
    </xf>
    <xf numFmtId="0" fontId="4" fillId="4" borderId="31" xfId="48" applyFont="1" applyFill="1" applyBorder="1" applyAlignment="1">
      <alignment horizontal="center" vertical="center" wrapText="1"/>
    </xf>
    <xf numFmtId="0" fontId="4" fillId="4" borderId="14" xfId="48" applyFont="1" applyFill="1" applyBorder="1" applyAlignment="1">
      <alignment horizontal="center" vertical="center" wrapText="1"/>
    </xf>
    <xf numFmtId="0" fontId="52" fillId="3" borderId="3" xfId="48" applyFont="1" applyFill="1" applyBorder="1" applyAlignment="1">
      <alignment horizontal="center" vertical="center"/>
    </xf>
    <xf numFmtId="0" fontId="52" fillId="3" borderId="14" xfId="48" applyFont="1" applyFill="1" applyBorder="1" applyAlignment="1">
      <alignment horizontal="center" vertical="center"/>
    </xf>
    <xf numFmtId="0" fontId="52" fillId="3" borderId="10" xfId="48" applyFont="1" applyFill="1" applyBorder="1" applyAlignment="1">
      <alignment horizontal="center" vertical="center"/>
    </xf>
    <xf numFmtId="0" fontId="52" fillId="3" borderId="17" xfId="48" applyFont="1" applyFill="1" applyBorder="1" applyAlignment="1">
      <alignment horizontal="center" vertical="center"/>
    </xf>
    <xf numFmtId="0" fontId="68" fillId="2" borderId="6" xfId="6" applyFont="1" applyFill="1" applyBorder="1" applyAlignment="1">
      <alignment horizontal="center" vertical="center"/>
    </xf>
    <xf numFmtId="0" fontId="22" fillId="4" borderId="7" xfId="48" applyFont="1" applyFill="1" applyBorder="1" applyAlignment="1">
      <alignment horizontal="center" vertical="center"/>
    </xf>
    <xf numFmtId="0" fontId="22" fillId="4" borderId="9" xfId="48" applyFont="1" applyFill="1" applyBorder="1" applyAlignment="1">
      <alignment horizontal="center" vertical="center"/>
    </xf>
    <xf numFmtId="0" fontId="41" fillId="4" borderId="0" xfId="48" applyFont="1" applyFill="1" applyAlignment="1">
      <alignment horizontal="left"/>
    </xf>
    <xf numFmtId="0" fontId="8" fillId="4" borderId="0" xfId="48" applyFont="1" applyFill="1" applyAlignment="1">
      <alignment horizontal="center" vertical="center"/>
    </xf>
    <xf numFmtId="0" fontId="82" fillId="4" borderId="0" xfId="46" applyFont="1" applyFill="1" applyAlignment="1">
      <alignment horizontal="center"/>
    </xf>
    <xf numFmtId="15" fontId="55" fillId="4" borderId="0" xfId="48" applyNumberFormat="1" applyFont="1" applyFill="1" applyAlignment="1">
      <alignment horizontal="center"/>
    </xf>
    <xf numFmtId="15" fontId="55" fillId="4" borderId="0" xfId="48" applyNumberFormat="1" applyFont="1" applyFill="1" applyAlignment="1">
      <alignment horizontal="left"/>
    </xf>
    <xf numFmtId="0" fontId="15" fillId="0" borderId="28" xfId="6" applyFont="1" applyBorder="1" applyAlignment="1">
      <alignment horizontal="center" vertical="center" wrapText="1"/>
    </xf>
    <xf numFmtId="0" fontId="15" fillId="0" borderId="6" xfId="6" applyFont="1" applyBorder="1" applyAlignment="1">
      <alignment horizontal="center" vertical="center"/>
    </xf>
    <xf numFmtId="0" fontId="97" fillId="4" borderId="0" xfId="48" applyFont="1" applyFill="1" applyAlignment="1">
      <alignment horizontal="center" vertical="center"/>
    </xf>
    <xf numFmtId="16" fontId="47" fillId="3" borderId="8" xfId="48" applyNumberFormat="1" applyFont="1" applyFill="1" applyBorder="1" applyAlignment="1">
      <alignment horizontal="center" vertical="center"/>
    </xf>
    <xf numFmtId="0" fontId="47" fillId="3" borderId="0" xfId="48" applyFont="1" applyFill="1"/>
    <xf numFmtId="16" fontId="55" fillId="0" borderId="0" xfId="50" applyNumberFormat="1" applyFont="1" applyAlignment="1">
      <alignment horizontal="left"/>
    </xf>
    <xf numFmtId="0" fontId="55" fillId="0" borderId="0" xfId="50" applyFont="1" applyAlignment="1">
      <alignment horizontal="center"/>
    </xf>
    <xf numFmtId="16" fontId="55" fillId="0" borderId="0" xfId="50" applyNumberFormat="1" applyFont="1" applyAlignment="1">
      <alignment horizontal="center"/>
    </xf>
    <xf numFmtId="16" fontId="98" fillId="0" borderId="0" xfId="50" applyNumberFormat="1" applyFont="1" applyAlignment="1">
      <alignment horizontal="center"/>
    </xf>
    <xf numFmtId="165" fontId="87" fillId="4" borderId="0" xfId="49" applyNumberFormat="1" applyFont="1" applyFill="1" applyAlignment="1">
      <alignment vertical="center"/>
    </xf>
    <xf numFmtId="165" fontId="15" fillId="4" borderId="0" xfId="49" applyNumberFormat="1" applyFont="1" applyFill="1" applyAlignment="1">
      <alignment vertical="center"/>
    </xf>
    <xf numFmtId="0" fontId="4" fillId="0" borderId="37" xfId="48" applyFont="1" applyBorder="1" applyAlignment="1">
      <alignment horizontal="right" vertical="center"/>
    </xf>
    <xf numFmtId="0" fontId="4" fillId="0" borderId="13" xfId="48" applyFont="1" applyBorder="1" applyAlignment="1">
      <alignment horizontal="center" vertical="center"/>
    </xf>
    <xf numFmtId="0" fontId="15" fillId="0" borderId="30" xfId="48" applyFont="1" applyBorder="1" applyAlignment="1">
      <alignment horizontal="center" vertical="center"/>
    </xf>
    <xf numFmtId="16" fontId="90" fillId="0" borderId="12" xfId="48" applyNumberFormat="1" applyFont="1" applyBorder="1" applyAlignment="1">
      <alignment horizontal="center"/>
    </xf>
    <xf numFmtId="16" fontId="24" fillId="0" borderId="22" xfId="48" applyNumberFormat="1" applyFont="1" applyBorder="1" applyAlignment="1">
      <alignment horizontal="center"/>
    </xf>
    <xf numFmtId="176" fontId="103" fillId="3" borderId="22" xfId="48" applyNumberFormat="1" applyFont="1" applyFill="1" applyBorder="1" applyAlignment="1">
      <alignment horizontal="center"/>
    </xf>
    <xf numFmtId="0" fontId="103" fillId="3" borderId="0" xfId="48" applyFont="1" applyFill="1"/>
    <xf numFmtId="0" fontId="17" fillId="3" borderId="10" xfId="48" applyFont="1" applyFill="1" applyBorder="1" applyAlignment="1">
      <alignment horizontal="center"/>
    </xf>
    <xf numFmtId="176" fontId="17" fillId="3" borderId="19" xfId="48" applyNumberFormat="1" applyFont="1" applyFill="1" applyBorder="1" applyAlignment="1">
      <alignment horizontal="center"/>
    </xf>
    <xf numFmtId="0" fontId="17" fillId="3" borderId="0" xfId="48" applyFont="1" applyFill="1"/>
    <xf numFmtId="0" fontId="22" fillId="4" borderId="37" xfId="48" applyFont="1" applyFill="1" applyBorder="1" applyAlignment="1">
      <alignment vertical="center"/>
    </xf>
    <xf numFmtId="0" fontId="90" fillId="0" borderId="12" xfId="46" applyFont="1" applyBorder="1" applyAlignment="1">
      <alignment horizontal="center"/>
    </xf>
    <xf numFmtId="0" fontId="24" fillId="0" borderId="22" xfId="46" applyFont="1" applyBorder="1" applyAlignment="1">
      <alignment horizontal="center"/>
    </xf>
    <xf numFmtId="0" fontId="84" fillId="3" borderId="0" xfId="48" applyFont="1" applyFill="1" applyAlignment="1">
      <alignment horizontal="left" vertical="center"/>
    </xf>
    <xf numFmtId="0" fontId="99" fillId="3" borderId="0" xfId="48" applyFont="1" applyFill="1" applyAlignment="1">
      <alignment horizontal="left" vertical="center"/>
    </xf>
    <xf numFmtId="0" fontId="6" fillId="3" borderId="0" xfId="50" applyFill="1"/>
    <xf numFmtId="0" fontId="27" fillId="2" borderId="0" xfId="55" applyFont="1" applyFill="1" applyAlignment="1">
      <alignment vertical="center"/>
    </xf>
    <xf numFmtId="165" fontId="6" fillId="4" borderId="0" xfId="50" applyNumberFormat="1" applyFill="1"/>
    <xf numFmtId="0" fontId="6" fillId="4" borderId="0" xfId="50" applyFill="1"/>
    <xf numFmtId="0" fontId="28" fillId="2" borderId="0" xfId="55" applyFont="1" applyFill="1" applyAlignment="1">
      <alignment vertical="center"/>
    </xf>
    <xf numFmtId="0" fontId="16" fillId="2" borderId="0" xfId="55" applyFont="1" applyFill="1" applyAlignment="1">
      <alignment vertical="center"/>
    </xf>
    <xf numFmtId="0" fontId="29" fillId="2" borderId="0" xfId="48" applyFont="1" applyFill="1" applyAlignment="1">
      <alignment horizontal="right" vertical="center"/>
    </xf>
    <xf numFmtId="0" fontId="30" fillId="6" borderId="0" xfId="48" applyFont="1" applyFill="1" applyAlignment="1">
      <alignment horizontal="right" vertical="center"/>
    </xf>
    <xf numFmtId="1" fontId="34" fillId="3" borderId="0" xfId="57" applyNumberFormat="1" applyFont="1" applyFill="1" applyAlignment="1">
      <alignment horizontal="left" vertical="center"/>
    </xf>
    <xf numFmtId="0" fontId="33" fillId="6" borderId="0" xfId="55" applyFont="1" applyFill="1" applyAlignment="1">
      <alignment vertical="center"/>
    </xf>
    <xf numFmtId="0" fontId="35" fillId="3" borderId="0" xfId="48" applyFont="1" applyFill="1" applyAlignment="1">
      <alignment vertical="center"/>
    </xf>
    <xf numFmtId="0" fontId="36" fillId="6" borderId="0" xfId="48" applyFont="1" applyFill="1" applyAlignment="1">
      <alignment horizontal="right" vertical="center"/>
    </xf>
    <xf numFmtId="0" fontId="100" fillId="2" borderId="0" xfId="55" applyFont="1" applyFill="1" applyAlignment="1">
      <alignment vertical="center"/>
    </xf>
    <xf numFmtId="1" fontId="34" fillId="4" borderId="0" xfId="57" applyNumberFormat="1" applyFont="1" applyFill="1" applyAlignment="1">
      <alignment horizontal="left" vertical="center"/>
    </xf>
    <xf numFmtId="0" fontId="35" fillId="4" borderId="0" xfId="48" applyFont="1" applyFill="1" applyAlignment="1">
      <alignment vertical="center"/>
    </xf>
    <xf numFmtId="0" fontId="21" fillId="2" borderId="0" xfId="48" applyFont="1" applyFill="1" applyAlignment="1">
      <alignment horizontal="right" vertical="center"/>
    </xf>
    <xf numFmtId="0" fontId="40" fillId="2" borderId="0" xfId="55" applyFont="1" applyFill="1" applyAlignment="1">
      <alignment vertical="center"/>
    </xf>
    <xf numFmtId="0" fontId="6" fillId="4" borderId="0" xfId="48" applyFill="1" applyAlignment="1">
      <alignment horizontal="left"/>
    </xf>
    <xf numFmtId="0" fontId="6" fillId="4" borderId="0" xfId="48" applyFill="1" applyAlignment="1">
      <alignment horizontal="right"/>
    </xf>
    <xf numFmtId="0" fontId="6" fillId="4" borderId="0" xfId="48" applyFill="1" applyAlignment="1">
      <alignment horizontal="center"/>
    </xf>
    <xf numFmtId="0" fontId="64" fillId="0" borderId="0" xfId="57" applyFont="1" applyAlignment="1">
      <alignment horizontal="left" vertical="center"/>
    </xf>
    <xf numFmtId="0" fontId="27" fillId="4" borderId="0" xfId="57" applyFont="1" applyFill="1" applyAlignment="1">
      <alignment horizontal="left" vertical="center"/>
    </xf>
    <xf numFmtId="1" fontId="65" fillId="4" borderId="0" xfId="57" applyNumberFormat="1" applyFont="1" applyFill="1" applyAlignment="1">
      <alignment horizontal="left" vertical="center"/>
    </xf>
    <xf numFmtId="0" fontId="66" fillId="2" borderId="0" xfId="55" applyFont="1" applyFill="1" applyAlignment="1">
      <alignment vertical="center"/>
    </xf>
    <xf numFmtId="16" fontId="69" fillId="4" borderId="0" xfId="57" applyNumberFormat="1" applyFont="1" applyFill="1" applyAlignment="1">
      <alignment horizontal="center" vertical="center"/>
    </xf>
    <xf numFmtId="16" fontId="101" fillId="4" borderId="0" xfId="57" applyNumberFormat="1" applyFont="1" applyFill="1" applyAlignment="1">
      <alignment horizontal="center" vertical="center"/>
    </xf>
    <xf numFmtId="16" fontId="47" fillId="4" borderId="0" xfId="57" applyNumberFormat="1" applyFont="1" applyFill="1" applyAlignment="1">
      <alignment horizontal="center" vertical="center"/>
    </xf>
    <xf numFmtId="0" fontId="47" fillId="4" borderId="0" xfId="48" applyFont="1" applyFill="1" applyAlignment="1">
      <alignment vertical="center"/>
    </xf>
    <xf numFmtId="0" fontId="6" fillId="8" borderId="0" xfId="48" applyFill="1" applyAlignment="1">
      <alignment horizontal="left"/>
    </xf>
    <xf numFmtId="0" fontId="6" fillId="8" borderId="0" xfId="48" applyFill="1" applyAlignment="1">
      <alignment horizontal="right"/>
    </xf>
    <xf numFmtId="0" fontId="6" fillId="8" borderId="0" xfId="48" applyFill="1" applyAlignment="1">
      <alignment horizontal="center"/>
    </xf>
    <xf numFmtId="0" fontId="6" fillId="8" borderId="0" xfId="48" applyFill="1"/>
    <xf numFmtId="0" fontId="184" fillId="8" borderId="0" xfId="48" applyFont="1" applyFill="1" applyAlignment="1">
      <alignment horizontal="center" vertical="center"/>
    </xf>
    <xf numFmtId="0" fontId="104" fillId="8" borderId="0" xfId="48" applyFont="1" applyFill="1" applyAlignment="1">
      <alignment horizontal="center" vertical="center"/>
    </xf>
    <xf numFmtId="0" fontId="100" fillId="3" borderId="0" xfId="48" applyFont="1" applyFill="1" applyAlignment="1">
      <alignment horizontal="center" vertical="center"/>
    </xf>
    <xf numFmtId="0" fontId="104" fillId="3" borderId="0" xfId="48" applyFont="1" applyFill="1" applyAlignment="1">
      <alignment horizontal="center" vertical="center"/>
    </xf>
    <xf numFmtId="0" fontId="105" fillId="3" borderId="0" xfId="48" applyFont="1" applyFill="1" applyAlignment="1">
      <alignment horizontal="right"/>
    </xf>
    <xf numFmtId="0" fontId="82" fillId="3" borderId="0" xfId="46" applyFont="1" applyFill="1" applyAlignment="1">
      <alignment horizontal="center"/>
    </xf>
    <xf numFmtId="15" fontId="55" fillId="3" borderId="0" xfId="48" applyNumberFormat="1" applyFont="1" applyFill="1" applyAlignment="1">
      <alignment horizontal="center"/>
    </xf>
    <xf numFmtId="0" fontId="60" fillId="2" borderId="0" xfId="55" applyFont="1" applyFill="1" applyAlignment="1">
      <alignment vertical="center"/>
    </xf>
    <xf numFmtId="1" fontId="61" fillId="4" borderId="0" xfId="57" applyNumberFormat="1" applyFont="1" applyFill="1" applyAlignment="1">
      <alignment horizontal="left" vertical="center"/>
    </xf>
    <xf numFmtId="0" fontId="62" fillId="4" borderId="0" xfId="48" applyFont="1" applyFill="1" applyAlignment="1">
      <alignment vertical="center"/>
    </xf>
    <xf numFmtId="0" fontId="107" fillId="4" borderId="0" xfId="48" applyFont="1" applyFill="1"/>
    <xf numFmtId="15" fontId="55" fillId="2" borderId="0" xfId="13" applyNumberFormat="1" applyFont="1" applyFill="1" applyAlignment="1">
      <alignment horizontal="center"/>
    </xf>
    <xf numFmtId="0" fontId="6" fillId="2" borderId="0" xfId="22" applyFill="1"/>
    <xf numFmtId="0" fontId="52" fillId="3" borderId="37" xfId="48" applyFont="1" applyFill="1" applyBorder="1" applyAlignment="1">
      <alignment horizontal="center"/>
    </xf>
    <xf numFmtId="0" fontId="52" fillId="3" borderId="9" xfId="48" applyFont="1" applyFill="1" applyBorder="1" applyAlignment="1">
      <alignment horizontal="right"/>
    </xf>
    <xf numFmtId="0" fontId="52" fillId="3" borderId="9" xfId="48" applyFont="1" applyFill="1" applyBorder="1" applyAlignment="1">
      <alignment horizontal="center"/>
    </xf>
    <xf numFmtId="0" fontId="52" fillId="3" borderId="13" xfId="48" applyFont="1" applyFill="1" applyBorder="1" applyAlignment="1">
      <alignment horizontal="center"/>
    </xf>
    <xf numFmtId="0" fontId="88" fillId="3" borderId="0" xfId="48" applyFont="1" applyFill="1" applyAlignment="1">
      <alignment horizontal="center"/>
    </xf>
    <xf numFmtId="0" fontId="6" fillId="3" borderId="0" xfId="48" applyFill="1" applyAlignment="1">
      <alignment horizontal="center"/>
    </xf>
    <xf numFmtId="0" fontId="106" fillId="2" borderId="0" xfId="55" applyFont="1" applyFill="1" applyAlignment="1">
      <alignment vertical="center"/>
    </xf>
    <xf numFmtId="0" fontId="108" fillId="0" borderId="0" xfId="48" applyFont="1" applyAlignment="1">
      <alignment vertical="center"/>
    </xf>
    <xf numFmtId="0" fontId="109" fillId="3" borderId="0" xfId="48" applyFont="1" applyFill="1" applyAlignment="1">
      <alignment vertical="center"/>
    </xf>
    <xf numFmtId="0" fontId="72" fillId="3" borderId="0" xfId="48" applyFont="1" applyFill="1" applyAlignment="1">
      <alignment horizontal="center"/>
    </xf>
    <xf numFmtId="0" fontId="55" fillId="3" borderId="0" xfId="48" applyFont="1" applyFill="1" applyAlignment="1">
      <alignment vertical="center"/>
    </xf>
    <xf numFmtId="0" fontId="6" fillId="3" borderId="0" xfId="48" applyFill="1" applyAlignment="1">
      <alignment horizontal="right"/>
    </xf>
    <xf numFmtId="0" fontId="6" fillId="3" borderId="0" xfId="48" applyFill="1" applyAlignment="1">
      <alignment horizontal="left"/>
    </xf>
    <xf numFmtId="165" fontId="16" fillId="4" borderId="0" xfId="49" applyNumberFormat="1" applyFont="1" applyFill="1" applyAlignment="1">
      <alignment vertical="center"/>
    </xf>
    <xf numFmtId="0" fontId="15" fillId="0" borderId="0" xfId="48" applyFont="1" applyAlignment="1">
      <alignment vertical="center"/>
    </xf>
    <xf numFmtId="0" fontId="16" fillId="0" borderId="0" xfId="48" applyFont="1" applyAlignment="1">
      <alignment vertical="center"/>
    </xf>
    <xf numFmtId="16" fontId="17" fillId="0" borderId="8" xfId="50" applyNumberFormat="1" applyFont="1" applyBorder="1" applyAlignment="1">
      <alignment horizontal="center" vertical="center"/>
    </xf>
    <xf numFmtId="16" fontId="43" fillId="4" borderId="31" xfId="48" applyNumberFormat="1" applyFont="1" applyFill="1" applyBorder="1" applyAlignment="1">
      <alignment horizontal="center"/>
    </xf>
    <xf numFmtId="16" fontId="187" fillId="4" borderId="22" xfId="48" applyNumberFormat="1" applyFont="1" applyFill="1" applyBorder="1" applyAlignment="1">
      <alignment horizontal="center"/>
    </xf>
    <xf numFmtId="16" fontId="16" fillId="0" borderId="31" xfId="50" applyNumberFormat="1" applyFont="1" applyBorder="1" applyAlignment="1">
      <alignment horizontal="left" vertical="center"/>
    </xf>
    <xf numFmtId="172" fontId="135" fillId="10" borderId="19" xfId="53" applyNumberFormat="1" applyFont="1" applyFill="1" applyBorder="1" applyAlignment="1" applyProtection="1">
      <alignment horizontal="center" vertical="center"/>
      <protection hidden="1"/>
    </xf>
    <xf numFmtId="0" fontId="189" fillId="3" borderId="0" xfId="46" applyFont="1" applyFill="1" applyAlignment="1">
      <alignment horizontal="right"/>
    </xf>
    <xf numFmtId="172" fontId="80" fillId="3" borderId="0" xfId="48" applyNumberFormat="1" applyFont="1" applyFill="1" applyAlignment="1">
      <alignment horizontal="left"/>
    </xf>
    <xf numFmtId="0" fontId="52" fillId="3" borderId="0" xfId="48" applyFont="1" applyFill="1" applyBorder="1" applyAlignment="1"/>
    <xf numFmtId="172" fontId="135" fillId="10" borderId="19" xfId="53" applyNumberFormat="1" applyFont="1" applyFill="1" applyBorder="1" applyAlignment="1" applyProtection="1">
      <alignment horizontal="center" vertical="center"/>
      <protection hidden="1"/>
    </xf>
    <xf numFmtId="0" fontId="14" fillId="2" borderId="12" xfId="6" applyFont="1" applyFill="1" applyBorder="1" applyAlignment="1">
      <alignment horizontal="center" vertical="center" wrapText="1"/>
    </xf>
    <xf numFmtId="0" fontId="14" fillId="2" borderId="4" xfId="6" applyFont="1" applyFill="1" applyBorder="1" applyAlignment="1">
      <alignment horizontal="center" vertical="center" wrapText="1"/>
    </xf>
    <xf numFmtId="16" fontId="18" fillId="4" borderId="19" xfId="48" applyNumberFormat="1" applyFont="1" applyFill="1" applyBorder="1" applyAlignment="1">
      <alignment horizontal="center" vertical="center"/>
    </xf>
    <xf numFmtId="0" fontId="92" fillId="4" borderId="0" xfId="48" applyFont="1" applyFill="1" applyAlignment="1">
      <alignment horizontal="center" vertical="center"/>
    </xf>
    <xf numFmtId="0" fontId="183" fillId="4" borderId="0" xfId="48" applyFont="1" applyFill="1" applyAlignment="1">
      <alignment horizontal="center" vertical="center"/>
    </xf>
    <xf numFmtId="15" fontId="55" fillId="2" borderId="0" xfId="13" applyNumberFormat="1" applyFont="1" applyFill="1" applyBorder="1" applyAlignment="1">
      <alignment horizontal="center"/>
    </xf>
    <xf numFmtId="0" fontId="22" fillId="4" borderId="9" xfId="48" applyFont="1" applyFill="1" applyBorder="1" applyAlignment="1">
      <alignment horizontal="center" vertical="center"/>
    </xf>
    <xf numFmtId="0" fontId="4" fillId="0" borderId="0" xfId="48" applyFont="1" applyBorder="1" applyAlignment="1">
      <alignment horizontal="center" vertical="center"/>
    </xf>
    <xf numFmtId="0" fontId="15" fillId="0" borderId="0" xfId="48" applyFont="1" applyBorder="1" applyAlignment="1">
      <alignment horizontal="center" vertical="center"/>
    </xf>
    <xf numFmtId="16" fontId="90" fillId="0" borderId="0" xfId="48" applyNumberFormat="1" applyFont="1" applyBorder="1" applyAlignment="1">
      <alignment horizontal="center"/>
    </xf>
    <xf numFmtId="16" fontId="24" fillId="0" borderId="0" xfId="48" applyNumberFormat="1" applyFont="1" applyBorder="1" applyAlignment="1">
      <alignment horizontal="center"/>
    </xf>
    <xf numFmtId="176" fontId="103" fillId="3" borderId="0" xfId="48" applyNumberFormat="1" applyFont="1" applyFill="1" applyBorder="1" applyAlignment="1">
      <alignment horizontal="center"/>
    </xf>
    <xf numFmtId="176" fontId="17" fillId="3" borderId="0" xfId="48" applyNumberFormat="1" applyFont="1" applyFill="1" applyBorder="1" applyAlignment="1">
      <alignment horizontal="center"/>
    </xf>
    <xf numFmtId="16" fontId="5" fillId="3" borderId="0" xfId="48" applyNumberFormat="1" applyFont="1" applyFill="1"/>
    <xf numFmtId="0" fontId="42" fillId="0" borderId="1" xfId="54" applyFont="1" applyBorder="1" applyAlignment="1">
      <alignment horizontal="left" wrapText="1"/>
    </xf>
    <xf numFmtId="0" fontId="43" fillId="0" borderId="1" xfId="54" applyFont="1" applyBorder="1" applyAlignment="1">
      <alignment horizontal="left"/>
    </xf>
    <xf numFmtId="175" fontId="45" fillId="0" borderId="1" xfId="50" applyNumberFormat="1" applyFont="1" applyBorder="1" applyAlignment="1">
      <alignment horizontal="left"/>
    </xf>
    <xf numFmtId="175" fontId="48" fillId="0" borderId="0" xfId="50" applyNumberFormat="1" applyFont="1" applyAlignment="1">
      <alignment horizontal="left"/>
    </xf>
    <xf numFmtId="0" fontId="90" fillId="0" borderId="0" xfId="46" applyFont="1" applyAlignment="1">
      <alignment horizontal="center"/>
    </xf>
    <xf numFmtId="0" fontId="24" fillId="0" borderId="0" xfId="46" applyFont="1" applyAlignment="1">
      <alignment horizontal="center"/>
    </xf>
    <xf numFmtId="0" fontId="187" fillId="2" borderId="0" xfId="46" applyFont="1" applyFill="1" applyAlignment="1">
      <alignment horizontal="center"/>
    </xf>
    <xf numFmtId="0" fontId="43" fillId="2" borderId="0" xfId="46" applyFont="1" applyFill="1" applyAlignment="1">
      <alignment horizontal="center"/>
    </xf>
    <xf numFmtId="168" fontId="15" fillId="5" borderId="4" xfId="50" applyNumberFormat="1" applyFont="1" applyFill="1" applyBorder="1" applyAlignment="1">
      <alignment horizontal="center"/>
    </xf>
    <xf numFmtId="172" fontId="15" fillId="2" borderId="4" xfId="0" applyNumberFormat="1" applyFont="1" applyFill="1" applyBorder="1" applyAlignment="1">
      <alignment horizontal="center"/>
    </xf>
    <xf numFmtId="172" fontId="15" fillId="2" borderId="12" xfId="0" applyNumberFormat="1" applyFont="1" applyFill="1" applyBorder="1" applyAlignment="1">
      <alignment horizontal="center"/>
    </xf>
    <xf numFmtId="16" fontId="4" fillId="0" borderId="22" xfId="50" applyNumberFormat="1" applyFont="1" applyBorder="1" applyAlignment="1">
      <alignment horizontal="center" wrapText="1"/>
    </xf>
    <xf numFmtId="16" fontId="17" fillId="0" borderId="10" xfId="50" applyNumberFormat="1" applyFont="1" applyBorder="1" applyAlignment="1">
      <alignment horizontal="center" vertical="center" wrapText="1"/>
    </xf>
    <xf numFmtId="0" fontId="22" fillId="4" borderId="2" xfId="48" applyFont="1" applyFill="1" applyBorder="1" applyAlignment="1">
      <alignment horizontal="center" vertical="center" wrapText="1"/>
    </xf>
    <xf numFmtId="0" fontId="22" fillId="4" borderId="63" xfId="48" applyFont="1" applyFill="1" applyBorder="1" applyAlignment="1">
      <alignment horizontal="center" vertical="center" wrapText="1"/>
    </xf>
    <xf numFmtId="0" fontId="22" fillId="4" borderId="64" xfId="48" applyFont="1" applyFill="1" applyBorder="1" applyAlignment="1">
      <alignment horizontal="center" vertical="center" wrapText="1"/>
    </xf>
    <xf numFmtId="0" fontId="22" fillId="4" borderId="63" xfId="48" applyFont="1" applyFill="1" applyBorder="1" applyAlignment="1">
      <alignment horizontal="center" vertical="center"/>
    </xf>
    <xf numFmtId="0" fontId="22" fillId="4" borderId="63" xfId="48" applyFont="1" applyFill="1" applyBorder="1" applyAlignment="1">
      <alignment horizontal="right" vertical="center" wrapText="1"/>
    </xf>
    <xf numFmtId="16" fontId="4" fillId="0" borderId="8" xfId="50" applyNumberFormat="1" applyFont="1" applyBorder="1" applyAlignment="1">
      <alignment horizontal="center" wrapText="1"/>
    </xf>
    <xf numFmtId="0" fontId="89" fillId="3" borderId="12" xfId="46" applyFont="1" applyFill="1" applyBorder="1" applyAlignment="1">
      <alignment horizontal="center" wrapText="1"/>
    </xf>
    <xf numFmtId="172" fontId="4" fillId="2" borderId="0" xfId="0" applyNumberFormat="1" applyFont="1" applyFill="1" applyBorder="1" applyAlignment="1">
      <alignment horizontal="center" vertical="center"/>
    </xf>
    <xf numFmtId="175" fontId="15" fillId="5" borderId="3" xfId="50" applyNumberFormat="1" applyFont="1" applyFill="1" applyBorder="1" applyAlignment="1">
      <alignment horizontal="left" wrapText="1"/>
    </xf>
    <xf numFmtId="0" fontId="17" fillId="3" borderId="0" xfId="48" applyFont="1" applyFill="1" applyBorder="1" applyAlignment="1">
      <alignment horizontal="center"/>
    </xf>
    <xf numFmtId="0" fontId="43" fillId="2" borderId="0" xfId="46" applyFont="1" applyFill="1" applyBorder="1" applyAlignment="1">
      <alignment horizontal="center"/>
    </xf>
    <xf numFmtId="0" fontId="103" fillId="3" borderId="0" xfId="48" applyFont="1" applyFill="1" applyBorder="1" applyAlignment="1">
      <alignment horizontal="center"/>
    </xf>
    <xf numFmtId="16" fontId="18" fillId="4" borderId="0" xfId="48" applyNumberFormat="1" applyFont="1" applyFill="1" applyBorder="1" applyAlignment="1">
      <alignment horizontal="center" vertical="center"/>
    </xf>
    <xf numFmtId="16" fontId="117" fillId="0" borderId="19" xfId="50" applyNumberFormat="1" applyFont="1" applyBorder="1" applyAlignment="1">
      <alignment horizontal="center" wrapText="1"/>
    </xf>
    <xf numFmtId="16" fontId="15" fillId="0" borderId="8" xfId="50" applyNumberFormat="1" applyFont="1" applyFill="1" applyBorder="1" applyAlignment="1">
      <alignment horizontal="center" wrapText="1"/>
    </xf>
    <xf numFmtId="16" fontId="18" fillId="4" borderId="19" xfId="48" applyNumberFormat="1" applyFont="1" applyFill="1" applyBorder="1" applyAlignment="1">
      <alignment horizontal="center" vertical="center" wrapText="1"/>
    </xf>
    <xf numFmtId="172" fontId="17" fillId="2" borderId="22" xfId="0" applyNumberFormat="1" applyFont="1" applyFill="1" applyBorder="1" applyAlignment="1">
      <alignment horizontal="center" vertical="center" wrapText="1"/>
    </xf>
    <xf numFmtId="0" fontId="4" fillId="0" borderId="19" xfId="46" applyFont="1" applyBorder="1" applyAlignment="1">
      <alignment horizontal="center" vertical="center" wrapText="1"/>
    </xf>
    <xf numFmtId="16" fontId="42" fillId="0" borderId="6" xfId="22" applyNumberFormat="1" applyFont="1" applyFill="1" applyBorder="1" applyAlignment="1">
      <alignment horizontal="center" wrapText="1"/>
    </xf>
    <xf numFmtId="16" fontId="43" fillId="0" borderId="30" xfId="22" applyNumberFormat="1" applyFont="1" applyFill="1" applyBorder="1" applyAlignment="1">
      <alignment horizontal="center" wrapText="1"/>
    </xf>
    <xf numFmtId="16" fontId="45" fillId="0" borderId="30" xfId="22" applyNumberFormat="1" applyFont="1" applyFill="1" applyBorder="1" applyAlignment="1">
      <alignment horizontal="center" wrapText="1"/>
    </xf>
    <xf numFmtId="0" fontId="90" fillId="0" borderId="22" xfId="46" applyFont="1" applyBorder="1" applyAlignment="1">
      <alignment horizontal="center" wrapText="1"/>
    </xf>
    <xf numFmtId="0" fontId="4" fillId="3" borderId="19" xfId="46" applyFont="1" applyFill="1" applyBorder="1" applyAlignment="1">
      <alignment horizontal="center" wrapText="1"/>
    </xf>
    <xf numFmtId="0" fontId="24" fillId="0" borderId="22" xfId="46" applyFont="1" applyFill="1" applyBorder="1" applyAlignment="1">
      <alignment horizontal="center" wrapText="1"/>
    </xf>
    <xf numFmtId="0" fontId="47" fillId="3" borderId="22" xfId="48" applyFont="1" applyFill="1" applyBorder="1" applyAlignment="1">
      <alignment horizontal="center" wrapText="1"/>
    </xf>
    <xf numFmtId="0" fontId="90" fillId="0" borderId="12" xfId="46" applyFont="1" applyBorder="1" applyAlignment="1">
      <alignment horizontal="center" wrapText="1"/>
    </xf>
    <xf numFmtId="0" fontId="103" fillId="3" borderId="32" xfId="48" applyFont="1" applyFill="1" applyBorder="1" applyAlignment="1">
      <alignment horizontal="center" wrapText="1"/>
    </xf>
    <xf numFmtId="16" fontId="16" fillId="0" borderId="37" xfId="50" applyNumberFormat="1" applyFont="1" applyBorder="1" applyAlignment="1">
      <alignment horizontal="center" vertical="center" wrapText="1"/>
    </xf>
    <xf numFmtId="0" fontId="24" fillId="0" borderId="22" xfId="46" applyFont="1" applyBorder="1" applyAlignment="1">
      <alignment horizontal="center" wrapText="1"/>
    </xf>
    <xf numFmtId="16" fontId="16" fillId="0" borderId="12" xfId="50" applyNumberFormat="1" applyFont="1" applyBorder="1" applyAlignment="1">
      <alignment horizontal="center" wrapText="1"/>
    </xf>
    <xf numFmtId="172" fontId="24" fillId="2" borderId="12" xfId="0" applyNumberFormat="1" applyFont="1" applyFill="1" applyBorder="1" applyAlignment="1">
      <alignment horizontal="center" vertical="center" wrapText="1"/>
    </xf>
    <xf numFmtId="49" fontId="16" fillId="0" borderId="37" xfId="50" applyNumberFormat="1" applyFont="1" applyBorder="1" applyAlignment="1">
      <alignment horizontal="left"/>
    </xf>
    <xf numFmtId="16" fontId="116" fillId="0" borderId="22" xfId="50" applyNumberFormat="1" applyFont="1" applyBorder="1" applyAlignment="1">
      <alignment horizontal="center" wrapText="1"/>
    </xf>
    <xf numFmtId="0" fontId="15" fillId="4" borderId="0" xfId="46" applyFont="1" applyFill="1"/>
    <xf numFmtId="0" fontId="190" fillId="4" borderId="0" xfId="46" applyFont="1" applyFill="1"/>
    <xf numFmtId="16" fontId="16" fillId="0" borderId="0" xfId="50" applyNumberFormat="1" applyFont="1" applyAlignment="1">
      <alignment horizontal="center"/>
    </xf>
    <xf numFmtId="0" fontId="15" fillId="0" borderId="19" xfId="6" applyFont="1" applyBorder="1" applyAlignment="1">
      <alignment horizontal="center" vertical="center"/>
    </xf>
    <xf numFmtId="0" fontId="4" fillId="0" borderId="8" xfId="6" applyFont="1" applyBorder="1" applyAlignment="1">
      <alignment horizontal="center" vertical="center" wrapText="1"/>
    </xf>
    <xf numFmtId="178" fontId="16" fillId="0" borderId="8" xfId="50" applyNumberFormat="1" applyFont="1" applyBorder="1" applyAlignment="1">
      <alignment horizontal="center"/>
    </xf>
    <xf numFmtId="165" fontId="85" fillId="4" borderId="0" xfId="49" applyNumberFormat="1" applyFont="1" applyFill="1" applyAlignment="1">
      <alignment vertical="center"/>
    </xf>
    <xf numFmtId="0" fontId="15" fillId="2" borderId="0" xfId="55" applyFont="1" applyFill="1" applyAlignment="1">
      <alignment vertical="center"/>
    </xf>
    <xf numFmtId="0" fontId="76" fillId="5" borderId="0" xfId="48" applyFont="1" applyFill="1" applyAlignment="1">
      <alignment horizontal="center"/>
    </xf>
    <xf numFmtId="0" fontId="68" fillId="0" borderId="0" xfId="46" applyFont="1"/>
    <xf numFmtId="164" fontId="16" fillId="0" borderId="8" xfId="50" applyNumberFormat="1" applyFont="1" applyBorder="1" applyAlignment="1">
      <alignment horizontal="center"/>
    </xf>
    <xf numFmtId="0" fontId="90" fillId="0" borderId="12" xfId="46" applyFont="1" applyFill="1" applyBorder="1" applyAlignment="1">
      <alignment horizontal="center" wrapText="1"/>
    </xf>
    <xf numFmtId="16" fontId="47" fillId="0" borderId="19" xfId="50" applyNumberFormat="1" applyFont="1" applyBorder="1" applyAlignment="1">
      <alignment horizontal="center"/>
    </xf>
    <xf numFmtId="0" fontId="76" fillId="5" borderId="0" xfId="48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 vertical="center"/>
    </xf>
    <xf numFmtId="0" fontId="4" fillId="2" borderId="9" xfId="6" applyFont="1" applyFill="1" applyBorder="1" applyAlignment="1">
      <alignment horizontal="center" vertical="center"/>
    </xf>
    <xf numFmtId="0" fontId="4" fillId="2" borderId="13" xfId="6" applyFont="1" applyFill="1" applyBorder="1" applyAlignment="1">
      <alignment horizontal="center" vertical="center"/>
    </xf>
    <xf numFmtId="0" fontId="7" fillId="4" borderId="0" xfId="48" applyFont="1" applyFill="1" applyBorder="1" applyAlignment="1">
      <alignment horizontal="center" vertical="center"/>
    </xf>
    <xf numFmtId="0" fontId="76" fillId="5" borderId="34" xfId="48" applyFont="1" applyFill="1" applyBorder="1" applyAlignment="1">
      <alignment horizontal="center"/>
    </xf>
    <xf numFmtId="0" fontId="76" fillId="4" borderId="0" xfId="48" applyFont="1" applyFill="1" applyBorder="1" applyAlignment="1">
      <alignment horizontal="center"/>
    </xf>
    <xf numFmtId="0" fontId="4" fillId="2" borderId="8" xfId="6" applyFont="1" applyFill="1" applyBorder="1" applyAlignment="1">
      <alignment horizontal="center" vertical="center"/>
    </xf>
    <xf numFmtId="0" fontId="4" fillId="2" borderId="12" xfId="6" applyFont="1" applyFill="1" applyBorder="1" applyAlignment="1">
      <alignment horizontal="center" vertical="center"/>
    </xf>
    <xf numFmtId="0" fontId="4" fillId="2" borderId="37" xfId="6" applyFont="1" applyFill="1" applyBorder="1" applyAlignment="1">
      <alignment horizontal="center" vertical="center" wrapText="1"/>
    </xf>
    <xf numFmtId="0" fontId="127" fillId="4" borderId="0" xfId="48" applyFont="1" applyFill="1" applyBorder="1" applyAlignment="1">
      <alignment horizontal="center" vertical="center"/>
    </xf>
    <xf numFmtId="16" fontId="4" fillId="0" borderId="37" xfId="50" applyNumberFormat="1" applyFont="1" applyBorder="1" applyAlignment="1">
      <alignment horizontal="center"/>
    </xf>
    <xf numFmtId="16" fontId="4" fillId="0" borderId="9" xfId="50" applyNumberFormat="1" applyFont="1" applyBorder="1" applyAlignment="1">
      <alignment horizontal="center"/>
    </xf>
    <xf numFmtId="16" fontId="4" fillId="0" borderId="13" xfId="50" applyNumberFormat="1" applyFont="1" applyBorder="1" applyAlignment="1">
      <alignment horizontal="center"/>
    </xf>
    <xf numFmtId="0" fontId="4" fillId="2" borderId="22" xfId="6" applyFont="1" applyFill="1" applyBorder="1" applyAlignment="1">
      <alignment horizontal="center" vertical="center"/>
    </xf>
    <xf numFmtId="0" fontId="4" fillId="2" borderId="3" xfId="6" applyFont="1" applyFill="1" applyBorder="1" applyAlignment="1">
      <alignment horizontal="center" vertical="center" wrapText="1"/>
    </xf>
    <xf numFmtId="0" fontId="4" fillId="2" borderId="32" xfId="6" applyFont="1" applyFill="1" applyBorder="1" applyAlignment="1">
      <alignment horizontal="center" vertical="center"/>
    </xf>
    <xf numFmtId="0" fontId="4" fillId="2" borderId="8" xfId="6" applyFont="1" applyFill="1" applyBorder="1" applyAlignment="1">
      <alignment horizontal="center" vertical="center" wrapText="1"/>
    </xf>
    <xf numFmtId="0" fontId="4" fillId="2" borderId="19" xfId="6" applyFont="1" applyFill="1" applyBorder="1" applyAlignment="1">
      <alignment horizontal="center" vertical="center"/>
    </xf>
    <xf numFmtId="0" fontId="4" fillId="2" borderId="3" xfId="6" applyFont="1" applyFill="1" applyBorder="1" applyAlignment="1">
      <alignment horizontal="center" vertical="center"/>
    </xf>
    <xf numFmtId="0" fontId="4" fillId="2" borderId="10" xfId="6" applyFont="1" applyFill="1" applyBorder="1" applyAlignment="1">
      <alignment horizontal="center" vertical="center"/>
    </xf>
    <xf numFmtId="0" fontId="4" fillId="2" borderId="13" xfId="6" applyFont="1" applyFill="1" applyBorder="1" applyAlignment="1">
      <alignment horizontal="center" vertical="center" wrapText="1"/>
    </xf>
    <xf numFmtId="0" fontId="4" fillId="2" borderId="12" xfId="6" applyFont="1" applyFill="1" applyBorder="1" applyAlignment="1">
      <alignment horizontal="center" vertical="center" wrapText="1"/>
    </xf>
    <xf numFmtId="0" fontId="4" fillId="2" borderId="22" xfId="6" applyFont="1" applyFill="1" applyBorder="1" applyAlignment="1">
      <alignment horizontal="center" vertical="center" wrapText="1"/>
    </xf>
    <xf numFmtId="0" fontId="4" fillId="2" borderId="19" xfId="6" applyFont="1" applyFill="1" applyBorder="1" applyAlignment="1">
      <alignment horizontal="center" vertical="center" wrapText="1"/>
    </xf>
    <xf numFmtId="0" fontId="4" fillId="2" borderId="10" xfId="6" applyFont="1" applyFill="1" applyBorder="1" applyAlignment="1">
      <alignment horizontal="center" vertical="center" wrapText="1"/>
    </xf>
    <xf numFmtId="0" fontId="15" fillId="2" borderId="8" xfId="6" applyFont="1" applyFill="1" applyBorder="1" applyAlignment="1">
      <alignment horizontal="center" vertical="center" wrapText="1"/>
    </xf>
    <xf numFmtId="0" fontId="15" fillId="2" borderId="37" xfId="6" applyFont="1" applyFill="1" applyBorder="1" applyAlignment="1">
      <alignment horizontal="center" vertical="center" wrapText="1"/>
    </xf>
    <xf numFmtId="0" fontId="15" fillId="2" borderId="13" xfId="6" applyFont="1" applyFill="1" applyBorder="1" applyAlignment="1">
      <alignment horizontal="center" vertical="center" wrapText="1"/>
    </xf>
    <xf numFmtId="0" fontId="100" fillId="9" borderId="0" xfId="48" applyFont="1" applyFill="1" applyBorder="1" applyAlignment="1">
      <alignment horizontal="center" vertical="center"/>
    </xf>
    <xf numFmtId="0" fontId="92" fillId="3" borderId="0" xfId="48" applyFont="1" applyFill="1" applyBorder="1" applyAlignment="1">
      <alignment horizontal="center" vertical="center"/>
    </xf>
    <xf numFmtId="0" fontId="4" fillId="3" borderId="0" xfId="48" applyFont="1" applyFill="1" applyBorder="1" applyAlignment="1">
      <alignment horizontal="center"/>
    </xf>
    <xf numFmtId="0" fontId="122" fillId="4" borderId="0" xfId="48" applyFont="1" applyFill="1" applyBorder="1" applyAlignment="1">
      <alignment horizontal="center" vertical="center"/>
    </xf>
    <xf numFmtId="0" fontId="104" fillId="5" borderId="0" xfId="48" applyFont="1" applyFill="1" applyBorder="1" applyAlignment="1">
      <alignment horizontal="center" vertical="center"/>
    </xf>
    <xf numFmtId="16" fontId="15" fillId="0" borderId="8" xfId="50" applyNumberFormat="1" applyFont="1" applyBorder="1" applyAlignment="1">
      <alignment horizontal="center" vertical="center" wrapText="1"/>
    </xf>
    <xf numFmtId="16" fontId="4" fillId="0" borderId="8" xfId="50" applyNumberFormat="1" applyFont="1" applyBorder="1" applyAlignment="1">
      <alignment horizontal="center" vertical="center" wrapText="1"/>
    </xf>
    <xf numFmtId="0" fontId="68" fillId="2" borderId="28" xfId="6" applyFont="1" applyFill="1" applyBorder="1" applyAlignment="1">
      <alignment horizontal="center" vertical="center"/>
    </xf>
    <xf numFmtId="0" fontId="68" fillId="2" borderId="7" xfId="6" applyFont="1" applyFill="1" applyBorder="1" applyAlignment="1">
      <alignment horizontal="center" vertical="center" wrapText="1"/>
    </xf>
    <xf numFmtId="0" fontId="68" fillId="2" borderId="1" xfId="6" applyFont="1" applyFill="1" applyBorder="1" applyAlignment="1">
      <alignment horizontal="center" vertical="center"/>
    </xf>
    <xf numFmtId="0" fontId="4" fillId="2" borderId="25" xfId="6" applyFont="1" applyFill="1" applyBorder="1" applyAlignment="1">
      <alignment horizontal="center" vertical="center" wrapText="1"/>
    </xf>
    <xf numFmtId="0" fontId="92" fillId="3" borderId="0" xfId="48" applyFont="1" applyFill="1" applyAlignment="1">
      <alignment horizontal="center" vertical="center"/>
    </xf>
    <xf numFmtId="0" fontId="68" fillId="2" borderId="7" xfId="6" applyFont="1" applyFill="1" applyBorder="1" applyAlignment="1">
      <alignment horizontal="center" vertical="center"/>
    </xf>
    <xf numFmtId="16" fontId="16" fillId="0" borderId="22" xfId="50" applyNumberFormat="1" applyFont="1" applyBorder="1" applyAlignment="1">
      <alignment horizontal="center" vertical="center"/>
    </xf>
    <xf numFmtId="16" fontId="16" fillId="0" borderId="16" xfId="50" applyNumberFormat="1" applyFont="1" applyBorder="1" applyAlignment="1">
      <alignment horizontal="center" vertical="center"/>
    </xf>
    <xf numFmtId="16" fontId="16" fillId="0" borderId="19" xfId="50" applyNumberFormat="1" applyFont="1" applyBorder="1" applyAlignment="1">
      <alignment horizontal="center" vertical="center"/>
    </xf>
    <xf numFmtId="0" fontId="7" fillId="4" borderId="0" xfId="48" applyFont="1" applyFill="1" applyAlignment="1">
      <alignment horizontal="center" vertical="center"/>
    </xf>
    <xf numFmtId="0" fontId="7" fillId="4" borderId="0" xfId="48" applyFont="1" applyFill="1" applyAlignment="1">
      <alignment vertical="center"/>
    </xf>
    <xf numFmtId="0" fontId="7" fillId="4" borderId="0" xfId="48" applyFont="1" applyFill="1"/>
    <xf numFmtId="0" fontId="76" fillId="4" borderId="0" xfId="48" applyFont="1" applyFill="1"/>
    <xf numFmtId="171" fontId="16" fillId="0" borderId="8" xfId="50" applyNumberFormat="1" applyFont="1" applyBorder="1" applyAlignment="1">
      <alignment horizontal="center"/>
    </xf>
    <xf numFmtId="1" fontId="121" fillId="4" borderId="0" xfId="57" applyNumberFormat="1" applyFont="1" applyFill="1" applyAlignment="1">
      <alignment horizontal="left" vertical="center"/>
    </xf>
    <xf numFmtId="0" fontId="36" fillId="2" borderId="0" xfId="48" applyFont="1" applyFill="1" applyAlignment="1">
      <alignment horizontal="center" vertical="center"/>
    </xf>
    <xf numFmtId="0" fontId="36" fillId="2" borderId="0" xfId="48" applyFont="1" applyFill="1" applyAlignment="1">
      <alignment horizontal="right" vertical="center"/>
    </xf>
    <xf numFmtId="16" fontId="68" fillId="4" borderId="0" xfId="57" applyNumberFormat="1" applyFont="1" applyFill="1" applyAlignment="1">
      <alignment horizontal="center" vertical="center"/>
    </xf>
    <xf numFmtId="16" fontId="16" fillId="0" borderId="0" xfId="50" applyNumberFormat="1" applyFont="1" applyAlignment="1">
      <alignment horizontal="left"/>
    </xf>
    <xf numFmtId="16" fontId="16" fillId="0" borderId="8" xfId="50" applyNumberFormat="1" applyFont="1" applyBorder="1" applyAlignment="1">
      <alignment horizontal="left" wrapText="1"/>
    </xf>
    <xf numFmtId="0" fontId="127" fillId="4" borderId="0" xfId="48" applyFont="1" applyFill="1" applyAlignment="1">
      <alignment horizontal="center" vertical="center"/>
    </xf>
    <xf numFmtId="0" fontId="76" fillId="4" borderId="0" xfId="48" applyFont="1" applyFill="1" applyAlignment="1">
      <alignment horizontal="center"/>
    </xf>
    <xf numFmtId="0" fontId="104" fillId="4" borderId="0" xfId="48" applyFont="1" applyFill="1" applyAlignment="1">
      <alignment horizontal="center"/>
    </xf>
    <xf numFmtId="16" fontId="114" fillId="0" borderId="0" xfId="50" applyNumberFormat="1" applyFont="1" applyAlignment="1">
      <alignment horizontal="left"/>
    </xf>
    <xf numFmtId="0" fontId="4" fillId="0" borderId="51" xfId="6" applyFont="1" applyBorder="1" applyAlignment="1">
      <alignment horizontal="center" vertical="center"/>
    </xf>
    <xf numFmtId="178" fontId="16" fillId="0" borderId="37" xfId="50" applyNumberFormat="1" applyFont="1" applyBorder="1" applyAlignment="1">
      <alignment horizontal="center"/>
    </xf>
    <xf numFmtId="16" fontId="16" fillId="0" borderId="8" xfId="50" applyNumberFormat="1" applyFont="1" applyBorder="1" applyAlignment="1">
      <alignment wrapText="1"/>
    </xf>
    <xf numFmtId="0" fontId="126" fillId="3" borderId="0" xfId="48" applyFont="1" applyFill="1" applyAlignment="1">
      <alignment horizontal="left" vertical="center"/>
    </xf>
    <xf numFmtId="16" fontId="47" fillId="0" borderId="0" xfId="50" applyNumberFormat="1" applyFont="1" applyAlignment="1">
      <alignment horizontal="center"/>
    </xf>
    <xf numFmtId="165" fontId="118" fillId="4" borderId="0" xfId="49" applyNumberFormat="1" applyFont="1" applyFill="1" applyAlignment="1">
      <alignment vertical="center"/>
    </xf>
    <xf numFmtId="165" fontId="47" fillId="4" borderId="0" xfId="49" applyNumberFormat="1" applyFont="1" applyFill="1" applyAlignment="1">
      <alignment vertical="center"/>
    </xf>
    <xf numFmtId="0" fontId="93" fillId="4" borderId="0" xfId="48" applyFont="1" applyFill="1" applyAlignment="1">
      <alignment horizontal="left"/>
    </xf>
    <xf numFmtId="0" fontId="32" fillId="4" borderId="0" xfId="48" applyFont="1" applyFill="1" applyAlignment="1">
      <alignment horizontal="center"/>
    </xf>
    <xf numFmtId="0" fontId="128" fillId="4" borderId="0" xfId="48" applyFont="1" applyFill="1" applyAlignment="1">
      <alignment horizontal="right"/>
    </xf>
    <xf numFmtId="15" fontId="55" fillId="2" borderId="0" xfId="48" applyNumberFormat="1" applyFont="1" applyFill="1" applyAlignment="1">
      <alignment horizontal="center"/>
    </xf>
    <xf numFmtId="0" fontId="15" fillId="0" borderId="8" xfId="6" applyFont="1" applyBorder="1" applyAlignment="1">
      <alignment horizontal="center" vertical="center" wrapText="1"/>
    </xf>
    <xf numFmtId="0" fontId="4" fillId="0" borderId="8" xfId="6" applyFont="1" applyBorder="1" applyAlignment="1">
      <alignment horizontal="center" vertical="center"/>
    </xf>
    <xf numFmtId="0" fontId="91" fillId="2" borderId="0" xfId="55" applyFont="1" applyFill="1" applyAlignment="1">
      <alignment vertical="center"/>
    </xf>
    <xf numFmtId="43" fontId="68" fillId="4" borderId="0" xfId="57" applyNumberFormat="1" applyFont="1" applyFill="1" applyAlignment="1">
      <alignment horizontal="center" vertical="center"/>
    </xf>
    <xf numFmtId="0" fontId="122" fillId="4" borderId="0" xfId="48" applyFont="1" applyFill="1" applyAlignment="1">
      <alignment vertical="center"/>
    </xf>
    <xf numFmtId="18" fontId="15" fillId="2" borderId="0" xfId="55" applyNumberFormat="1" applyFont="1" applyFill="1" applyAlignment="1">
      <alignment vertical="center"/>
    </xf>
    <xf numFmtId="0" fontId="7" fillId="4" borderId="0" xfId="48" applyFont="1" applyFill="1" applyAlignment="1">
      <alignment horizontal="left" vertical="center"/>
    </xf>
    <xf numFmtId="0" fontId="56" fillId="3" borderId="0" xfId="48" applyFont="1" applyFill="1" applyAlignment="1">
      <alignment horizontal="left" vertical="center"/>
    </xf>
    <xf numFmtId="0" fontId="122" fillId="4" borderId="0" xfId="48" applyFont="1" applyFill="1" applyAlignment="1">
      <alignment horizontal="center" vertical="center"/>
    </xf>
    <xf numFmtId="16" fontId="16" fillId="0" borderId="8" xfId="50" applyNumberFormat="1" applyFont="1" applyBorder="1" applyAlignment="1">
      <alignment horizontal="left" vertical="center" wrapText="1"/>
    </xf>
    <xf numFmtId="16" fontId="16" fillId="0" borderId="0" xfId="50" applyNumberFormat="1" applyFont="1" applyAlignment="1">
      <alignment horizontal="left" vertical="center"/>
    </xf>
    <xf numFmtId="16" fontId="16" fillId="0" borderId="0" xfId="50" applyNumberFormat="1" applyFont="1" applyAlignment="1">
      <alignment horizontal="center" vertical="center"/>
    </xf>
    <xf numFmtId="177" fontId="16" fillId="0" borderId="8" xfId="50" applyNumberFormat="1" applyFont="1" applyBorder="1" applyAlignment="1">
      <alignment horizontal="center"/>
    </xf>
    <xf numFmtId="167" fontId="16" fillId="0" borderId="8" xfId="50" applyNumberFormat="1" applyFont="1" applyBorder="1" applyAlignment="1">
      <alignment horizontal="center"/>
    </xf>
    <xf numFmtId="176" fontId="16" fillId="0" borderId="8" xfId="50" applyNumberFormat="1" applyFont="1" applyBorder="1" applyAlignment="1">
      <alignment horizontal="center"/>
    </xf>
    <xf numFmtId="0" fontId="4" fillId="3" borderId="0" xfId="48" applyFont="1" applyFill="1" applyAlignment="1">
      <alignment horizontal="center"/>
    </xf>
    <xf numFmtId="168" fontId="16" fillId="0" borderId="8" xfId="50" applyNumberFormat="1" applyFont="1" applyBorder="1" applyAlignment="1">
      <alignment horizontal="center"/>
    </xf>
    <xf numFmtId="165" fontId="85" fillId="3" borderId="0" xfId="49" applyNumberFormat="1" applyFont="1" applyFill="1" applyAlignment="1">
      <alignment vertical="center"/>
    </xf>
    <xf numFmtId="0" fontId="124" fillId="3" borderId="0" xfId="48" applyFont="1" applyFill="1"/>
    <xf numFmtId="0" fontId="19" fillId="2" borderId="0" xfId="55" applyFont="1" applyFill="1" applyAlignment="1">
      <alignment vertical="center"/>
    </xf>
    <xf numFmtId="0" fontId="125" fillId="6" borderId="0" xfId="48" applyFont="1" applyFill="1" applyAlignment="1">
      <alignment horizontal="right" vertical="center"/>
    </xf>
    <xf numFmtId="0" fontId="64" fillId="3" borderId="0" xfId="57" applyFont="1" applyFill="1" applyAlignment="1">
      <alignment horizontal="left" vertical="center"/>
    </xf>
    <xf numFmtId="1" fontId="65" fillId="3" borderId="0" xfId="57" applyNumberFormat="1" applyFont="1" applyFill="1" applyAlignment="1">
      <alignment horizontal="left" vertical="center"/>
    </xf>
    <xf numFmtId="0" fontId="6" fillId="4" borderId="0" xfId="48" applyFill="1" applyAlignment="1">
      <alignment horizontal="center" vertical="center"/>
    </xf>
    <xf numFmtId="0" fontId="104" fillId="0" borderId="0" xfId="48" applyFont="1" applyAlignment="1">
      <alignment vertical="center"/>
    </xf>
    <xf numFmtId="0" fontId="6" fillId="4" borderId="32" xfId="48" applyFill="1" applyBorder="1"/>
    <xf numFmtId="0" fontId="64" fillId="4" borderId="0" xfId="57" applyFont="1" applyFill="1" applyAlignment="1">
      <alignment horizontal="left" vertical="center"/>
    </xf>
    <xf numFmtId="16" fontId="70" fillId="4" borderId="0" xfId="57" applyNumberFormat="1" applyFont="1" applyFill="1" applyAlignment="1">
      <alignment horizontal="center" vertical="center"/>
    </xf>
    <xf numFmtId="0" fontId="76" fillId="5" borderId="0" xfId="48" applyFont="1" applyFill="1" applyAlignment="1">
      <alignment horizontal="left"/>
    </xf>
    <xf numFmtId="0" fontId="76" fillId="5" borderId="34" xfId="48" applyFont="1" applyFill="1" applyBorder="1" applyAlignment="1">
      <alignment horizontal="left" vertical="center"/>
    </xf>
    <xf numFmtId="0" fontId="76" fillId="5" borderId="0" xfId="48" applyFont="1" applyFill="1" applyBorder="1" applyAlignment="1">
      <alignment horizontal="left" vertical="center"/>
    </xf>
    <xf numFmtId="0" fontId="100" fillId="9" borderId="0" xfId="48" applyFont="1" applyFill="1" applyAlignment="1">
      <alignment horizontal="left" vertical="center"/>
    </xf>
    <xf numFmtId="0" fontId="104" fillId="5" borderId="0" xfId="48" applyFont="1" applyFill="1" applyAlignment="1">
      <alignment horizontal="left" vertical="center"/>
    </xf>
    <xf numFmtId="16" fontId="16" fillId="0" borderId="8" xfId="50" quotePrefix="1" applyNumberFormat="1" applyFont="1" applyBorder="1" applyAlignment="1">
      <alignment horizontal="center"/>
    </xf>
    <xf numFmtId="16" fontId="47" fillId="0" borderId="11" xfId="50" applyNumberFormat="1" applyFont="1" applyBorder="1" applyAlignment="1">
      <alignment horizontal="center"/>
    </xf>
    <xf numFmtId="178" fontId="16" fillId="0" borderId="12" xfId="50" applyNumberFormat="1" applyFont="1" applyBorder="1" applyAlignment="1">
      <alignment horizontal="center"/>
    </xf>
    <xf numFmtId="171" fontId="16" fillId="0" borderId="19" xfId="50" applyNumberFormat="1" applyFont="1" applyFill="1" applyBorder="1" applyAlignment="1">
      <alignment horizontal="center"/>
    </xf>
    <xf numFmtId="178" fontId="16" fillId="0" borderId="0" xfId="50" applyNumberFormat="1" applyFont="1" applyBorder="1" applyAlignment="1">
      <alignment horizontal="center"/>
    </xf>
    <xf numFmtId="16" fontId="16" fillId="0" borderId="19" xfId="50" applyNumberFormat="1" applyFont="1" applyBorder="1" applyAlignment="1">
      <alignment wrapText="1"/>
    </xf>
    <xf numFmtId="20" fontId="80" fillId="4" borderId="0" xfId="46" applyNumberFormat="1" applyFont="1" applyFill="1" applyAlignment="1">
      <alignment horizontal="center"/>
    </xf>
    <xf numFmtId="172" fontId="4" fillId="2" borderId="0" xfId="0" applyNumberFormat="1" applyFont="1" applyFill="1" applyBorder="1" applyAlignment="1">
      <alignment horizontal="center" vertical="center"/>
    </xf>
    <xf numFmtId="16" fontId="16" fillId="0" borderId="8" xfId="50" applyNumberFormat="1" applyFont="1" applyFill="1" applyBorder="1" applyAlignment="1">
      <alignment horizontal="left" wrapText="1"/>
    </xf>
    <xf numFmtId="0" fontId="90" fillId="7" borderId="12" xfId="46" applyFont="1" applyFill="1" applyBorder="1" applyAlignment="1">
      <alignment horizontal="center" wrapText="1"/>
    </xf>
    <xf numFmtId="0" fontId="6" fillId="0" borderId="0" xfId="48" applyProtection="1">
      <protection locked="0"/>
    </xf>
    <xf numFmtId="0" fontId="72" fillId="0" borderId="0" xfId="48" applyFont="1" applyProtection="1">
      <protection locked="0"/>
    </xf>
    <xf numFmtId="0" fontId="92" fillId="0" borderId="0" xfId="48" applyFont="1" applyAlignment="1" applyProtection="1">
      <alignment horizontal="center" vertical="center"/>
      <protection locked="0"/>
    </xf>
    <xf numFmtId="0" fontId="41" fillId="0" borderId="0" xfId="48" applyFont="1" applyAlignment="1" applyProtection="1">
      <alignment horizontal="left"/>
      <protection locked="0"/>
    </xf>
    <xf numFmtId="0" fontId="10" fillId="0" borderId="0" xfId="48" applyFont="1" applyAlignment="1" applyProtection="1">
      <alignment horizontal="left"/>
      <protection locked="0"/>
    </xf>
    <xf numFmtId="0" fontId="77" fillId="0" borderId="0" xfId="48" applyFont="1" applyAlignment="1" applyProtection="1">
      <alignment horizontal="left"/>
      <protection locked="0"/>
    </xf>
    <xf numFmtId="0" fontId="77" fillId="0" borderId="0" xfId="48" applyFont="1" applyAlignment="1" applyProtection="1">
      <alignment horizontal="right"/>
      <protection locked="0"/>
    </xf>
    <xf numFmtId="0" fontId="77" fillId="0" borderId="0" xfId="48" applyFont="1" applyAlignment="1" applyProtection="1">
      <alignment horizontal="center"/>
      <protection locked="0"/>
    </xf>
    <xf numFmtId="0" fontId="8" fillId="0" borderId="0" xfId="48" applyFont="1" applyAlignment="1" applyProtection="1">
      <alignment horizontal="center"/>
      <protection locked="0"/>
    </xf>
    <xf numFmtId="0" fontId="78" fillId="0" borderId="0" xfId="48" applyFont="1" applyAlignment="1" applyProtection="1">
      <alignment horizontal="centerContinuous"/>
      <protection locked="0"/>
    </xf>
    <xf numFmtId="0" fontId="79" fillId="0" borderId="0" xfId="48" applyFont="1" applyAlignment="1" applyProtection="1">
      <alignment horizontal="centerContinuous"/>
      <protection locked="0"/>
    </xf>
    <xf numFmtId="165" fontId="9" fillId="4" borderId="0" xfId="5" applyNumberFormat="1" applyFont="1" applyFill="1" applyAlignment="1" applyProtection="1">
      <alignment horizontal="left"/>
      <protection locked="0"/>
    </xf>
    <xf numFmtId="0" fontId="80" fillId="0" borderId="0" xfId="50" applyFont="1" applyAlignment="1" applyProtection="1">
      <alignment horizontal="right"/>
      <protection locked="0"/>
    </xf>
    <xf numFmtId="0" fontId="10" fillId="0" borderId="0" xfId="48" applyFont="1" applyAlignment="1" applyProtection="1">
      <alignment horizontal="right"/>
      <protection locked="0"/>
    </xf>
    <xf numFmtId="0" fontId="10" fillId="0" borderId="0" xfId="48" applyFont="1" applyAlignment="1" applyProtection="1">
      <alignment horizontal="center"/>
      <protection locked="0"/>
    </xf>
    <xf numFmtId="0" fontId="13" fillId="3" borderId="0" xfId="46" applyFont="1" applyFill="1" applyAlignment="1" applyProtection="1">
      <alignment horizontal="right"/>
      <protection locked="0"/>
    </xf>
    <xf numFmtId="172" fontId="13" fillId="0" borderId="0" xfId="48" applyNumberFormat="1" applyFont="1" applyAlignment="1" applyProtection="1">
      <alignment horizontal="left"/>
      <protection locked="0"/>
    </xf>
    <xf numFmtId="0" fontId="41" fillId="0" borderId="0" xfId="48" applyFont="1" applyAlignment="1" applyProtection="1">
      <alignment horizontal="centerContinuous"/>
      <protection locked="0"/>
    </xf>
    <xf numFmtId="165" fontId="81" fillId="0" borderId="0" xfId="5" applyNumberFormat="1" applyFont="1" applyAlignment="1" applyProtection="1">
      <alignment horizontal="left"/>
      <protection locked="0"/>
    </xf>
    <xf numFmtId="0" fontId="4" fillId="3" borderId="0" xfId="48" applyFont="1" applyFill="1" applyProtection="1">
      <protection locked="0"/>
    </xf>
    <xf numFmtId="0" fontId="103" fillId="3" borderId="19" xfId="48" applyFont="1" applyFill="1" applyBorder="1" applyAlignment="1" applyProtection="1">
      <alignment horizontal="center" wrapText="1"/>
      <protection locked="0"/>
    </xf>
    <xf numFmtId="16" fontId="103" fillId="0" borderId="8" xfId="50" applyNumberFormat="1" applyFont="1" applyBorder="1" applyAlignment="1" applyProtection="1">
      <alignment horizontal="center" vertical="center"/>
      <protection locked="0"/>
    </xf>
    <xf numFmtId="0" fontId="103" fillId="3" borderId="0" xfId="48" applyFont="1" applyFill="1" applyProtection="1">
      <protection locked="0"/>
    </xf>
    <xf numFmtId="0" fontId="6" fillId="3" borderId="0" xfId="48" applyFill="1" applyProtection="1">
      <protection locked="0"/>
    </xf>
    <xf numFmtId="0" fontId="74" fillId="4" borderId="0" xfId="46" applyFont="1" applyFill="1" applyProtection="1">
      <protection locked="0"/>
    </xf>
    <xf numFmtId="0" fontId="4" fillId="0" borderId="0" xfId="48" applyFont="1" applyProtection="1">
      <protection locked="0"/>
    </xf>
    <xf numFmtId="16" fontId="55" fillId="0" borderId="0" xfId="50" applyNumberFormat="1" applyFont="1" applyBorder="1" applyAlignment="1" applyProtection="1">
      <alignment horizontal="left"/>
      <protection locked="0"/>
    </xf>
    <xf numFmtId="0" fontId="55" fillId="0" borderId="0" xfId="50" applyFont="1" applyBorder="1" applyAlignment="1" applyProtection="1">
      <alignment horizontal="center"/>
      <protection locked="0"/>
    </xf>
    <xf numFmtId="16" fontId="55" fillId="0" borderId="0" xfId="50" applyNumberFormat="1" applyFont="1" applyAlignment="1" applyProtection="1">
      <alignment horizontal="center"/>
      <protection locked="0"/>
    </xf>
    <xf numFmtId="16" fontId="98" fillId="0" borderId="0" xfId="50" applyNumberFormat="1" applyFont="1" applyBorder="1" applyAlignment="1" applyProtection="1">
      <alignment horizontal="center"/>
      <protection locked="0"/>
    </xf>
    <xf numFmtId="0" fontId="84" fillId="3" borderId="0" xfId="48" applyFont="1" applyFill="1" applyBorder="1" applyAlignment="1" applyProtection="1">
      <alignment horizontal="left" vertical="center"/>
      <protection locked="0"/>
    </xf>
    <xf numFmtId="16" fontId="98" fillId="0" borderId="0" xfId="50" applyNumberFormat="1" applyFont="1" applyAlignment="1" applyProtection="1">
      <alignment horizontal="center"/>
      <protection locked="0"/>
    </xf>
    <xf numFmtId="165" fontId="87" fillId="4" borderId="0" xfId="49" applyNumberFormat="1" applyFont="1" applyFill="1" applyAlignment="1" applyProtection="1">
      <alignment vertical="center"/>
      <protection locked="0"/>
    </xf>
    <xf numFmtId="0" fontId="5" fillId="4" borderId="0" xfId="46" applyFont="1" applyFill="1" applyAlignment="1" applyProtection="1">
      <alignment vertical="center"/>
      <protection locked="0"/>
    </xf>
    <xf numFmtId="0" fontId="74" fillId="4" borderId="0" xfId="46" applyFont="1" applyFill="1" applyAlignment="1" applyProtection="1">
      <alignment horizontal="center"/>
      <protection locked="0"/>
    </xf>
    <xf numFmtId="165" fontId="16" fillId="4" borderId="0" xfId="49" applyNumberFormat="1" applyFont="1" applyFill="1" applyAlignment="1" applyProtection="1">
      <alignment vertical="center"/>
      <protection locked="0"/>
    </xf>
    <xf numFmtId="0" fontId="5" fillId="4" borderId="0" xfId="50" applyFont="1" applyFill="1" applyAlignment="1" applyProtection="1">
      <alignment horizontal="center"/>
      <protection locked="0"/>
    </xf>
    <xf numFmtId="165" fontId="96" fillId="0" borderId="0" xfId="5" applyNumberFormat="1" applyFont="1" applyAlignment="1" applyProtection="1">
      <alignment horizontal="left"/>
      <protection locked="0"/>
    </xf>
    <xf numFmtId="15" fontId="55" fillId="0" borderId="29" xfId="48" applyNumberFormat="1" applyFont="1" applyBorder="1" applyAlignment="1" applyProtection="1">
      <alignment horizontal="center"/>
      <protection locked="0"/>
    </xf>
    <xf numFmtId="15" fontId="55" fillId="0" borderId="0" xfId="48" applyNumberFormat="1" applyFont="1" applyAlignment="1" applyProtection="1">
      <alignment horizontal="center"/>
      <protection locked="0"/>
    </xf>
    <xf numFmtId="0" fontId="52" fillId="3" borderId="44" xfId="48" applyFont="1" applyFill="1" applyBorder="1" applyAlignment="1" applyProtection="1">
      <alignment horizontal="center"/>
      <protection locked="0"/>
    </xf>
    <xf numFmtId="0" fontId="4" fillId="3" borderId="45" xfId="48" applyFont="1" applyFill="1" applyBorder="1" applyAlignment="1" applyProtection="1">
      <alignment horizontal="center"/>
      <protection locked="0"/>
    </xf>
    <xf numFmtId="0" fontId="52" fillId="3" borderId="31" xfId="48" applyFont="1" applyFill="1" applyBorder="1" applyAlignment="1" applyProtection="1">
      <alignment horizontal="center"/>
      <protection locked="0"/>
    </xf>
    <xf numFmtId="0" fontId="52" fillId="3" borderId="37" xfId="48" applyFont="1" applyFill="1" applyBorder="1" applyAlignment="1" applyProtection="1">
      <alignment horizontal="center"/>
      <protection locked="0"/>
    </xf>
    <xf numFmtId="0" fontId="88" fillId="3" borderId="11" xfId="48" applyFont="1" applyFill="1" applyBorder="1" applyAlignment="1" applyProtection="1">
      <alignment horizontal="center"/>
      <protection locked="0"/>
    </xf>
    <xf numFmtId="0" fontId="4" fillId="3" borderId="46" xfId="48" applyFont="1" applyFill="1" applyBorder="1" applyAlignment="1" applyProtection="1">
      <alignment horizontal="center"/>
      <protection locked="0"/>
    </xf>
    <xf numFmtId="0" fontId="88" fillId="3" borderId="0" xfId="48" applyFont="1" applyFill="1" applyAlignment="1" applyProtection="1">
      <alignment horizontal="center"/>
      <protection locked="0"/>
    </xf>
    <xf numFmtId="0" fontId="88" fillId="3" borderId="21" xfId="48" applyFont="1" applyFill="1" applyBorder="1" applyAlignment="1" applyProtection="1">
      <alignment horizontal="center"/>
      <protection locked="0"/>
    </xf>
    <xf numFmtId="0" fontId="90" fillId="0" borderId="12" xfId="46" applyFont="1" applyBorder="1" applyAlignment="1" applyProtection="1">
      <alignment horizontal="center" wrapText="1"/>
      <protection locked="0"/>
    </xf>
    <xf numFmtId="16" fontId="90" fillId="0" borderId="12" xfId="48" applyNumberFormat="1" applyFont="1" applyBorder="1" applyAlignment="1" applyProtection="1">
      <alignment horizontal="center"/>
      <protection locked="0"/>
    </xf>
    <xf numFmtId="0" fontId="188" fillId="0" borderId="0" xfId="48" applyFont="1" applyProtection="1">
      <protection locked="0"/>
    </xf>
    <xf numFmtId="0" fontId="24" fillId="0" borderId="22" xfId="46" applyFont="1" applyBorder="1" applyAlignment="1" applyProtection="1">
      <alignment horizontal="center"/>
      <protection locked="0"/>
    </xf>
    <xf numFmtId="16" fontId="24" fillId="0" borderId="22" xfId="48" applyNumberFormat="1" applyFont="1" applyBorder="1" applyAlignment="1" applyProtection="1">
      <alignment horizontal="center"/>
      <protection locked="0"/>
    </xf>
    <xf numFmtId="0" fontId="103" fillId="3" borderId="19" xfId="48" applyFont="1" applyFill="1" applyBorder="1" applyAlignment="1" applyProtection="1">
      <alignment horizontal="center"/>
      <protection locked="0"/>
    </xf>
    <xf numFmtId="176" fontId="103" fillId="3" borderId="19" xfId="48" applyNumberFormat="1" applyFont="1" applyFill="1" applyBorder="1" applyAlignment="1" applyProtection="1">
      <alignment horizontal="center"/>
      <protection locked="0"/>
    </xf>
    <xf numFmtId="0" fontId="5" fillId="3" borderId="0" xfId="48" applyFont="1" applyFill="1" applyProtection="1">
      <protection locked="0"/>
    </xf>
    <xf numFmtId="175" fontId="82" fillId="0" borderId="0" xfId="50" applyNumberFormat="1" applyFont="1" applyAlignment="1" applyProtection="1">
      <alignment horizontal="left"/>
      <protection locked="0"/>
    </xf>
    <xf numFmtId="16" fontId="185" fillId="0" borderId="0" xfId="50" applyNumberFormat="1" applyFont="1" applyAlignment="1" applyProtection="1">
      <alignment horizontal="center"/>
      <protection locked="0"/>
    </xf>
    <xf numFmtId="0" fontId="84" fillId="3" borderId="0" xfId="48" applyFont="1" applyFill="1" applyAlignment="1" applyProtection="1">
      <alignment horizontal="left" vertical="center"/>
      <protection locked="0"/>
    </xf>
    <xf numFmtId="16" fontId="60" fillId="0" borderId="0" xfId="50" applyNumberFormat="1" applyFont="1" applyAlignment="1" applyProtection="1">
      <alignment horizontal="center"/>
      <protection locked="0"/>
    </xf>
    <xf numFmtId="0" fontId="30" fillId="6" borderId="0" xfId="48" applyFont="1" applyFill="1" applyAlignment="1" applyProtection="1">
      <alignment horizontal="right" vertical="center"/>
      <protection locked="0"/>
    </xf>
    <xf numFmtId="0" fontId="27" fillId="2" borderId="0" xfId="55" applyFont="1" applyFill="1" applyAlignment="1" applyProtection="1">
      <alignment vertical="center"/>
      <protection locked="0"/>
    </xf>
    <xf numFmtId="0" fontId="6" fillId="0" borderId="0" xfId="50" applyAlignment="1" applyProtection="1">
      <alignment horizontal="left"/>
      <protection locked="0"/>
    </xf>
    <xf numFmtId="165" fontId="6" fillId="0" borderId="0" xfId="50" applyNumberFormat="1" applyProtection="1">
      <protection locked="0"/>
    </xf>
    <xf numFmtId="0" fontId="6" fillId="0" borderId="0" xfId="50" applyProtection="1">
      <protection locked="0"/>
    </xf>
    <xf numFmtId="0" fontId="36" fillId="6" borderId="0" xfId="48" applyFont="1" applyFill="1" applyAlignment="1" applyProtection="1">
      <alignment horizontal="right" vertical="center"/>
      <protection locked="0"/>
    </xf>
    <xf numFmtId="0" fontId="28" fillId="2" borderId="0" xfId="55" applyFont="1" applyFill="1" applyAlignment="1" applyProtection="1">
      <alignment vertical="center"/>
      <protection locked="0"/>
    </xf>
    <xf numFmtId="0" fontId="186" fillId="2" borderId="0" xfId="55" applyFont="1" applyFill="1" applyAlignment="1" applyProtection="1">
      <alignment vertical="center"/>
      <protection locked="0"/>
    </xf>
    <xf numFmtId="0" fontId="38" fillId="2" borderId="0" xfId="55" applyFont="1" applyFill="1" applyAlignment="1" applyProtection="1">
      <alignment vertical="center"/>
      <protection locked="0"/>
    </xf>
    <xf numFmtId="1" fontId="34" fillId="0" borderId="0" xfId="57" applyNumberFormat="1" applyFont="1" applyAlignment="1" applyProtection="1">
      <alignment horizontal="left" vertical="center"/>
      <protection locked="0"/>
    </xf>
    <xf numFmtId="0" fontId="35" fillId="0" borderId="0" xfId="48" applyFont="1" applyAlignment="1" applyProtection="1">
      <alignment vertical="center"/>
      <protection locked="0"/>
    </xf>
    <xf numFmtId="0" fontId="99" fillId="3" borderId="0" xfId="48" applyFont="1" applyFill="1" applyAlignment="1" applyProtection="1">
      <alignment horizontal="left" vertical="center"/>
      <protection locked="0"/>
    </xf>
    <xf numFmtId="0" fontId="6" fillId="3" borderId="0" xfId="50" applyFill="1" applyProtection="1">
      <protection locked="0"/>
    </xf>
    <xf numFmtId="0" fontId="31" fillId="2" borderId="32" xfId="0" applyFont="1" applyFill="1" applyBorder="1" applyProtection="1">
      <protection locked="0"/>
    </xf>
    <xf numFmtId="0" fontId="32" fillId="6" borderId="0" xfId="55" applyFont="1" applyFill="1" applyAlignment="1" applyProtection="1">
      <alignment vertical="center"/>
      <protection locked="0"/>
    </xf>
    <xf numFmtId="0" fontId="33" fillId="6" borderId="0" xfId="55" applyFont="1" applyFill="1" applyAlignment="1" applyProtection="1">
      <alignment vertical="center"/>
      <protection locked="0"/>
    </xf>
    <xf numFmtId="1" fontId="34" fillId="3" borderId="0" xfId="57" applyNumberFormat="1" applyFont="1" applyFill="1" applyAlignment="1" applyProtection="1">
      <alignment horizontal="left" vertical="center"/>
      <protection locked="0"/>
    </xf>
    <xf numFmtId="0" fontId="35" fillId="3" borderId="0" xfId="48" applyFont="1" applyFill="1" applyAlignment="1" applyProtection="1">
      <alignment vertical="center"/>
      <protection locked="0"/>
    </xf>
    <xf numFmtId="0" fontId="67" fillId="0" borderId="0" xfId="48" applyFont="1" applyAlignment="1" applyProtection="1">
      <alignment horizontal="center"/>
      <protection locked="0"/>
    </xf>
    <xf numFmtId="0" fontId="40" fillId="2" borderId="0" xfId="55" applyFont="1" applyFill="1" applyAlignment="1" applyProtection="1">
      <alignment vertical="center"/>
      <protection locked="0"/>
    </xf>
    <xf numFmtId="0" fontId="59" fillId="0" borderId="0" xfId="0" applyFont="1" applyAlignment="1" applyProtection="1">
      <alignment horizontal="center"/>
      <protection locked="0"/>
    </xf>
    <xf numFmtId="0" fontId="64" fillId="0" borderId="0" xfId="57" applyFont="1" applyAlignment="1" applyProtection="1">
      <alignment horizontal="left" vertical="center"/>
      <protection locked="0"/>
    </xf>
    <xf numFmtId="0" fontId="27" fillId="0" borderId="0" xfId="57" applyFont="1" applyAlignment="1" applyProtection="1">
      <alignment horizontal="left" vertical="center"/>
      <protection locked="0"/>
    </xf>
    <xf numFmtId="1" fontId="65" fillId="0" borderId="0" xfId="57" applyNumberFormat="1" applyFont="1" applyAlignment="1" applyProtection="1">
      <alignment horizontal="left" vertical="center"/>
      <protection locked="0"/>
    </xf>
    <xf numFmtId="0" fontId="66" fillId="2" borderId="0" xfId="55" applyFont="1" applyFill="1" applyAlignment="1" applyProtection="1">
      <alignment vertical="center"/>
      <protection locked="0"/>
    </xf>
    <xf numFmtId="0" fontId="21" fillId="2" borderId="0" xfId="48" applyFont="1" applyFill="1" applyAlignment="1" applyProtection="1">
      <alignment horizontal="right" vertical="center"/>
      <protection locked="0"/>
    </xf>
    <xf numFmtId="0" fontId="55" fillId="0" borderId="0" xfId="0" applyFont="1" applyAlignment="1" applyProtection="1">
      <alignment horizontal="center"/>
      <protection locked="0"/>
    </xf>
    <xf numFmtId="0" fontId="15" fillId="0" borderId="0" xfId="48" applyFont="1" applyAlignment="1" applyProtection="1">
      <alignment vertical="center"/>
      <protection locked="0"/>
    </xf>
    <xf numFmtId="0" fontId="68" fillId="0" borderId="0" xfId="55" applyFont="1" applyAlignment="1" applyProtection="1">
      <alignment horizontal="right" vertical="center"/>
      <protection locked="0"/>
    </xf>
    <xf numFmtId="1" fontId="5" fillId="0" borderId="0" xfId="57" applyNumberFormat="1" applyFont="1" applyAlignment="1" applyProtection="1">
      <alignment horizontal="left" vertical="center"/>
      <protection locked="0"/>
    </xf>
    <xf numFmtId="0" fontId="41" fillId="0" borderId="0" xfId="55" applyFont="1" applyAlignment="1" applyProtection="1">
      <alignment vertical="center"/>
      <protection locked="0"/>
    </xf>
    <xf numFmtId="0" fontId="55" fillId="0" borderId="0" xfId="48" applyFont="1" applyAlignment="1" applyProtection="1">
      <alignment vertical="center"/>
      <protection locked="0"/>
    </xf>
    <xf numFmtId="16" fontId="69" fillId="0" borderId="0" xfId="57" applyNumberFormat="1" applyFont="1" applyAlignment="1" applyProtection="1">
      <alignment horizontal="center" vertical="center"/>
      <protection locked="0"/>
    </xf>
    <xf numFmtId="0" fontId="16" fillId="0" borderId="0" xfId="48" applyFont="1" applyAlignment="1" applyProtection="1">
      <alignment vertical="center"/>
      <protection locked="0"/>
    </xf>
    <xf numFmtId="16" fontId="70" fillId="0" borderId="0" xfId="57" applyNumberFormat="1" applyFont="1" applyAlignment="1" applyProtection="1">
      <alignment horizontal="center" vertical="center"/>
      <protection locked="0"/>
    </xf>
    <xf numFmtId="0" fontId="5" fillId="0" borderId="0" xfId="48" applyFont="1" applyProtection="1">
      <protection locked="0"/>
    </xf>
    <xf numFmtId="16" fontId="71" fillId="0" borderId="0" xfId="57" applyNumberFormat="1" applyFont="1" applyAlignment="1" applyProtection="1">
      <alignment horizontal="center" vertical="center"/>
      <protection locked="0"/>
    </xf>
    <xf numFmtId="0" fontId="16" fillId="3" borderId="0" xfId="48" applyFont="1" applyFill="1" applyAlignment="1" applyProtection="1">
      <alignment vertical="center"/>
      <protection locked="0"/>
    </xf>
    <xf numFmtId="0" fontId="6" fillId="0" borderId="0" xfId="48" applyAlignment="1" applyProtection="1">
      <alignment horizontal="left"/>
      <protection locked="0"/>
    </xf>
    <xf numFmtId="0" fontId="6" fillId="0" borderId="0" xfId="48" applyAlignment="1" applyProtection="1">
      <alignment horizontal="right"/>
      <protection locked="0"/>
    </xf>
    <xf numFmtId="0" fontId="6" fillId="0" borderId="0" xfId="48" applyAlignment="1" applyProtection="1">
      <alignment horizontal="center"/>
      <protection locked="0"/>
    </xf>
    <xf numFmtId="16" fontId="103" fillId="0" borderId="73" xfId="50" applyNumberFormat="1" applyFont="1" applyBorder="1" applyAlignment="1" applyProtection="1">
      <alignment horizontal="center" vertical="center"/>
      <protection locked="0"/>
    </xf>
    <xf numFmtId="16" fontId="103" fillId="0" borderId="75" xfId="50" applyNumberFormat="1" applyFont="1" applyBorder="1" applyAlignment="1" applyProtection="1">
      <alignment horizontal="center" vertical="center"/>
      <protection locked="0"/>
    </xf>
    <xf numFmtId="0" fontId="68" fillId="2" borderId="52" xfId="6" applyFont="1" applyFill="1" applyBorder="1" applyAlignment="1" applyProtection="1">
      <alignment horizontal="center" vertical="center"/>
      <protection locked="0"/>
    </xf>
    <xf numFmtId="0" fontId="68" fillId="2" borderId="78" xfId="6" applyFont="1" applyFill="1" applyBorder="1" applyAlignment="1" applyProtection="1">
      <alignment horizontal="center" vertical="center" wrapText="1"/>
      <protection locked="0"/>
    </xf>
    <xf numFmtId="0" fontId="68" fillId="2" borderId="79" xfId="6" applyFont="1" applyFill="1" applyBorder="1" applyAlignment="1" applyProtection="1">
      <alignment horizontal="center" vertical="center"/>
      <protection locked="0"/>
    </xf>
    <xf numFmtId="0" fontId="15" fillId="0" borderId="80" xfId="6" applyFont="1" applyBorder="1" applyAlignment="1" applyProtection="1">
      <alignment horizontal="center" vertical="center"/>
      <protection locked="0"/>
    </xf>
    <xf numFmtId="16" fontId="103" fillId="0" borderId="19" xfId="50" applyNumberFormat="1" applyFont="1" applyBorder="1" applyAlignment="1" applyProtection="1">
      <alignment horizontal="center" vertical="center"/>
      <protection locked="0"/>
    </xf>
    <xf numFmtId="16" fontId="103" fillId="0" borderId="11" xfId="50" applyNumberFormat="1" applyFont="1" applyBorder="1" applyAlignment="1" applyProtection="1">
      <alignment horizontal="center" vertical="center"/>
      <protection locked="0"/>
    </xf>
    <xf numFmtId="16" fontId="103" fillId="0" borderId="13" xfId="50" applyNumberFormat="1" applyFont="1" applyBorder="1" applyAlignment="1" applyProtection="1">
      <alignment horizontal="center" vertical="center"/>
      <protection locked="0"/>
    </xf>
    <xf numFmtId="0" fontId="15" fillId="0" borderId="19" xfId="6" applyFont="1" applyBorder="1" applyAlignment="1" applyProtection="1">
      <alignment horizontal="center" vertical="center"/>
      <protection locked="0"/>
    </xf>
    <xf numFmtId="0" fontId="15" fillId="3" borderId="11" xfId="48" applyFont="1" applyFill="1" applyBorder="1" applyAlignment="1" applyProtection="1">
      <alignment horizontal="center" vertical="center"/>
      <protection locked="0"/>
    </xf>
    <xf numFmtId="0" fontId="68" fillId="2" borderId="8" xfId="6" applyFont="1" applyFill="1" applyBorder="1" applyAlignment="1" applyProtection="1">
      <alignment horizontal="center" vertical="center"/>
      <protection locked="0"/>
    </xf>
    <xf numFmtId="0" fontId="68" fillId="2" borderId="13" xfId="6" applyFont="1" applyFill="1" applyBorder="1" applyAlignment="1" applyProtection="1">
      <alignment horizontal="center" vertical="center" wrapText="1"/>
      <protection locked="0"/>
    </xf>
    <xf numFmtId="16" fontId="103" fillId="0" borderId="12" xfId="50" applyNumberFormat="1" applyFont="1" applyBorder="1" applyAlignment="1" applyProtection="1">
      <alignment horizontal="center" vertical="center"/>
      <protection locked="0"/>
    </xf>
    <xf numFmtId="16" fontId="103" fillId="0" borderId="4" xfId="50" applyNumberFormat="1" applyFont="1" applyBorder="1" applyAlignment="1" applyProtection="1">
      <alignment horizontal="center" vertical="center"/>
      <protection locked="0"/>
    </xf>
    <xf numFmtId="0" fontId="194" fillId="3" borderId="0" xfId="48" applyFont="1" applyFill="1" applyProtection="1">
      <protection locked="0"/>
    </xf>
    <xf numFmtId="16" fontId="194" fillId="0" borderId="19" xfId="50" applyNumberFormat="1" applyFont="1" applyBorder="1" applyAlignment="1" applyProtection="1">
      <alignment horizontal="center" vertical="center"/>
      <protection locked="0"/>
    </xf>
    <xf numFmtId="16" fontId="194" fillId="0" borderId="22" xfId="50" applyNumberFormat="1" applyFont="1" applyBorder="1" applyAlignment="1" applyProtection="1">
      <alignment horizontal="center" vertical="center"/>
      <protection locked="0"/>
    </xf>
    <xf numFmtId="16" fontId="194" fillId="0" borderId="12" xfId="50" applyNumberFormat="1" applyFont="1" applyBorder="1" applyAlignment="1" applyProtection="1">
      <alignment horizontal="center" vertical="center"/>
      <protection locked="0"/>
    </xf>
    <xf numFmtId="0" fontId="194" fillId="3" borderId="76" xfId="48" applyFont="1" applyFill="1" applyBorder="1" applyAlignment="1" applyProtection="1">
      <alignment horizontal="center" wrapText="1"/>
      <protection locked="0"/>
    </xf>
    <xf numFmtId="16" fontId="194" fillId="0" borderId="76" xfId="50" applyNumberFormat="1" applyFont="1" applyBorder="1" applyAlignment="1" applyProtection="1">
      <alignment horizontal="center" vertical="center"/>
      <protection locked="0"/>
    </xf>
    <xf numFmtId="16" fontId="194" fillId="0" borderId="11" xfId="50" applyNumberFormat="1" applyFont="1" applyBorder="1" applyAlignment="1" applyProtection="1">
      <alignment horizontal="center" vertical="center"/>
      <protection locked="0"/>
    </xf>
    <xf numFmtId="16" fontId="194" fillId="0" borderId="77" xfId="50" applyNumberFormat="1" applyFont="1" applyBorder="1" applyAlignment="1" applyProtection="1">
      <alignment horizontal="center" vertical="center"/>
      <protection locked="0"/>
    </xf>
    <xf numFmtId="16" fontId="194" fillId="0" borderId="4" xfId="50" applyNumberFormat="1" applyFont="1" applyBorder="1" applyAlignment="1" applyProtection="1">
      <alignment horizontal="center" vertical="center"/>
      <protection locked="0"/>
    </xf>
    <xf numFmtId="16" fontId="194" fillId="0" borderId="33" xfId="50" applyNumberFormat="1" applyFont="1" applyBorder="1" applyAlignment="1" applyProtection="1">
      <alignment horizontal="center" vertical="center"/>
      <protection locked="0"/>
    </xf>
    <xf numFmtId="0" fontId="14" fillId="2" borderId="28" xfId="6" applyFont="1" applyFill="1" applyBorder="1" applyAlignment="1">
      <alignment horizontal="center" vertical="center"/>
    </xf>
    <xf numFmtId="172" fontId="4" fillId="2" borderId="33" xfId="0" applyNumberFormat="1" applyFont="1" applyFill="1" applyBorder="1" applyAlignment="1">
      <alignment horizontal="center" vertical="center"/>
    </xf>
    <xf numFmtId="172" fontId="47" fillId="0" borderId="46" xfId="0" applyNumberFormat="1" applyFont="1" applyFill="1" applyBorder="1" applyAlignment="1">
      <alignment horizontal="center"/>
    </xf>
    <xf numFmtId="172" fontId="4" fillId="2" borderId="22" xfId="0" applyNumberFormat="1" applyFont="1" applyFill="1" applyBorder="1" applyAlignment="1">
      <alignment horizontal="center" vertical="center"/>
    </xf>
    <xf numFmtId="172" fontId="46" fillId="0" borderId="22" xfId="0" applyNumberFormat="1" applyFont="1" applyFill="1" applyBorder="1" applyAlignment="1">
      <alignment horizontal="center"/>
    </xf>
    <xf numFmtId="168" fontId="4" fillId="2" borderId="33" xfId="50" applyNumberFormat="1" applyFont="1" applyFill="1" applyBorder="1" applyAlignment="1">
      <alignment horizontal="center" vertical="center"/>
    </xf>
    <xf numFmtId="175" fontId="4" fillId="2" borderId="32" xfId="50" applyNumberFormat="1" applyFont="1" applyFill="1" applyBorder="1" applyAlignment="1">
      <alignment vertical="center"/>
    </xf>
    <xf numFmtId="172" fontId="4" fillId="2" borderId="32" xfId="0" applyNumberFormat="1" applyFont="1" applyFill="1" applyBorder="1" applyAlignment="1">
      <alignment horizontal="center" vertical="center"/>
    </xf>
    <xf numFmtId="172" fontId="46" fillId="0" borderId="46" xfId="0" applyNumberFormat="1" applyFont="1" applyFill="1" applyBorder="1" applyAlignment="1"/>
    <xf numFmtId="16" fontId="16" fillId="0" borderId="8" xfId="0" applyNumberFormat="1" applyFont="1" applyBorder="1" applyAlignment="1">
      <alignment horizontal="left"/>
    </xf>
    <xf numFmtId="178" fontId="16" fillId="0" borderId="19" xfId="50" applyNumberFormat="1" applyFont="1" applyBorder="1" applyAlignment="1">
      <alignment horizontal="center"/>
    </xf>
    <xf numFmtId="178" fontId="16" fillId="0" borderId="4" xfId="50" applyNumberFormat="1" applyFont="1" applyBorder="1" applyAlignment="1">
      <alignment horizontal="center"/>
    </xf>
    <xf numFmtId="0" fontId="187" fillId="2" borderId="22" xfId="46" applyFont="1" applyFill="1" applyBorder="1" applyAlignment="1">
      <alignment horizontal="center" wrapText="1"/>
    </xf>
    <xf numFmtId="171" fontId="16" fillId="0" borderId="8" xfId="50" applyNumberFormat="1" applyFont="1" applyFill="1" applyBorder="1" applyAlignment="1">
      <alignment horizontal="center" wrapText="1"/>
    </xf>
    <xf numFmtId="16" fontId="16" fillId="0" borderId="0" xfId="50" applyNumberFormat="1" applyFont="1" applyBorder="1"/>
    <xf numFmtId="16" fontId="16" fillId="0" borderId="19" xfId="0" applyNumberFormat="1" applyFont="1" applyBorder="1" applyAlignment="1">
      <alignment horizontal="left" wrapText="1"/>
    </xf>
    <xf numFmtId="49" fontId="16" fillId="0" borderId="37" xfId="50" applyNumberFormat="1" applyFont="1" applyBorder="1" applyAlignment="1">
      <alignment horizontal="left" wrapText="1"/>
    </xf>
    <xf numFmtId="49" fontId="16" fillId="0" borderId="37" xfId="50" applyNumberFormat="1" applyFont="1" applyBorder="1" applyAlignment="1">
      <alignment horizontal="center" wrapText="1"/>
    </xf>
    <xf numFmtId="0" fontId="114" fillId="4" borderId="0" xfId="46" applyFont="1" applyFill="1" applyAlignment="1">
      <alignment wrapText="1"/>
    </xf>
    <xf numFmtId="172" fontId="4" fillId="2" borderId="0" xfId="0" applyNumberFormat="1" applyFont="1" applyFill="1" applyBorder="1" applyAlignment="1">
      <alignment horizontal="center" vertical="center"/>
    </xf>
    <xf numFmtId="175" fontId="15" fillId="5" borderId="3" xfId="50" applyNumberFormat="1" applyFont="1" applyFill="1" applyBorder="1" applyAlignment="1">
      <alignment horizontal="center" wrapText="1"/>
    </xf>
    <xf numFmtId="0" fontId="46" fillId="0" borderId="0" xfId="0" applyFont="1" applyFill="1" applyBorder="1"/>
    <xf numFmtId="0" fontId="15" fillId="2" borderId="0" xfId="55" applyFont="1" applyFill="1" applyAlignment="1">
      <alignment vertical="center" wrapText="1"/>
    </xf>
    <xf numFmtId="0" fontId="43" fillId="2" borderId="10" xfId="46" applyFont="1" applyFill="1" applyBorder="1" applyAlignment="1">
      <alignment horizontal="center" wrapText="1"/>
    </xf>
    <xf numFmtId="172" fontId="4" fillId="2" borderId="0" xfId="0" applyNumberFormat="1" applyFont="1" applyFill="1" applyBorder="1" applyAlignment="1">
      <alignment horizontal="center" vertical="center"/>
    </xf>
    <xf numFmtId="16" fontId="4" fillId="0" borderId="32" xfId="50" applyNumberFormat="1" applyFont="1" applyBorder="1" applyAlignment="1"/>
    <xf numFmtId="16" fontId="4" fillId="0" borderId="0" xfId="50" applyNumberFormat="1" applyFont="1" applyBorder="1" applyAlignment="1"/>
    <xf numFmtId="16" fontId="16" fillId="34" borderId="8" xfId="50" applyNumberFormat="1" applyFont="1" applyFill="1" applyBorder="1" applyAlignment="1">
      <alignment horizontal="left" vertical="center" wrapText="1"/>
    </xf>
    <xf numFmtId="16" fontId="16" fillId="34" borderId="8" xfId="50" applyNumberFormat="1" applyFont="1" applyFill="1" applyBorder="1" applyAlignment="1">
      <alignment horizontal="center" vertical="center"/>
    </xf>
    <xf numFmtId="0" fontId="4" fillId="4" borderId="0" xfId="46" applyFont="1" applyFill="1" applyAlignment="1">
      <alignment horizontal="center" vertical="top" wrapText="1"/>
    </xf>
    <xf numFmtId="0" fontId="132" fillId="10" borderId="0" xfId="48" applyFont="1" applyFill="1" applyBorder="1" applyAlignment="1">
      <alignment horizontal="center"/>
    </xf>
    <xf numFmtId="165" fontId="196" fillId="4" borderId="0" xfId="49" applyNumberFormat="1" applyFont="1" applyFill="1" applyBorder="1" applyAlignment="1">
      <alignment vertical="center"/>
    </xf>
    <xf numFmtId="0" fontId="113" fillId="4" borderId="0" xfId="50" applyFont="1" applyFill="1" applyAlignment="1">
      <alignment horizontal="center"/>
    </xf>
    <xf numFmtId="0" fontId="4" fillId="2" borderId="3" xfId="6" applyFont="1" applyFill="1" applyBorder="1" applyAlignment="1">
      <alignment horizontal="center" vertical="center" wrapText="1"/>
    </xf>
    <xf numFmtId="0" fontId="4" fillId="2" borderId="0" xfId="6" applyFont="1" applyFill="1" applyBorder="1" applyAlignment="1">
      <alignment horizontal="center" vertical="center"/>
    </xf>
    <xf numFmtId="0" fontId="15" fillId="2" borderId="0" xfId="6" applyFont="1" applyFill="1" applyBorder="1" applyAlignment="1">
      <alignment horizontal="center" vertical="center" wrapText="1"/>
    </xf>
    <xf numFmtId="0" fontId="4" fillId="2" borderId="0" xfId="6" applyFont="1" applyFill="1" applyBorder="1" applyAlignment="1">
      <alignment horizontal="center" vertical="center" wrapText="1"/>
    </xf>
    <xf numFmtId="0" fontId="15" fillId="5" borderId="19" xfId="6" applyFont="1" applyFill="1" applyBorder="1" applyAlignment="1">
      <alignment horizontal="center" vertical="center" wrapText="1"/>
    </xf>
    <xf numFmtId="16" fontId="16" fillId="0" borderId="22" xfId="50" applyNumberFormat="1" applyFont="1" applyBorder="1" applyAlignment="1">
      <alignment horizontal="center" vertical="center"/>
    </xf>
    <xf numFmtId="16" fontId="16" fillId="0" borderId="12" xfId="50" applyNumberFormat="1" applyFont="1" applyBorder="1" applyAlignment="1">
      <alignment horizontal="center" vertical="center"/>
    </xf>
    <xf numFmtId="16" fontId="16" fillId="0" borderId="19" xfId="50" applyNumberFormat="1" applyFont="1" applyBorder="1" applyAlignment="1">
      <alignment horizontal="left" wrapText="1"/>
    </xf>
    <xf numFmtId="16" fontId="25" fillId="2" borderId="32" xfId="0" applyNumberFormat="1" applyFont="1" applyFill="1" applyBorder="1"/>
    <xf numFmtId="175" fontId="15" fillId="5" borderId="3" xfId="50" applyNumberFormat="1" applyFont="1" applyFill="1" applyBorder="1" applyAlignment="1">
      <alignment horizontal="center" wrapText="1"/>
    </xf>
    <xf numFmtId="172" fontId="26" fillId="2" borderId="0" xfId="0" applyNumberFormat="1" applyFont="1" applyFill="1" applyBorder="1" applyAlignment="1">
      <alignment horizontal="left" wrapText="1"/>
    </xf>
    <xf numFmtId="175" fontId="15" fillId="5" borderId="3" xfId="50" applyNumberFormat="1" applyFont="1" applyFill="1" applyBorder="1" applyAlignment="1">
      <alignment horizontal="left"/>
    </xf>
    <xf numFmtId="16" fontId="16" fillId="33" borderId="8" xfId="50" applyNumberFormat="1" applyFont="1" applyFill="1" applyBorder="1" applyAlignment="1">
      <alignment horizontal="center"/>
    </xf>
    <xf numFmtId="0" fontId="4" fillId="2" borderId="3" xfId="6" applyFont="1" applyFill="1" applyBorder="1" applyAlignment="1">
      <alignment horizontal="center" vertical="center" wrapText="1"/>
    </xf>
    <xf numFmtId="16" fontId="16" fillId="5" borderId="8" xfId="50" applyNumberFormat="1" applyFont="1" applyFill="1" applyBorder="1" applyAlignment="1">
      <alignment horizontal="left" wrapText="1"/>
    </xf>
    <xf numFmtId="16" fontId="47" fillId="33" borderId="8" xfId="50" applyNumberFormat="1" applyFont="1" applyFill="1" applyBorder="1" applyAlignment="1">
      <alignment horizontal="center"/>
    </xf>
    <xf numFmtId="16" fontId="47" fillId="0" borderId="8" xfId="50" applyNumberFormat="1" applyFont="1" applyFill="1" applyBorder="1" applyAlignment="1">
      <alignment horizontal="center" vertical="top"/>
    </xf>
    <xf numFmtId="16" fontId="47" fillId="33" borderId="8" xfId="50" applyNumberFormat="1" applyFont="1" applyFill="1" applyBorder="1" applyAlignment="1">
      <alignment horizontal="center" vertical="top"/>
    </xf>
    <xf numFmtId="16" fontId="16" fillId="0" borderId="14" xfId="50" applyNumberFormat="1" applyFont="1" applyBorder="1" applyAlignment="1">
      <alignment horizontal="center" vertical="center"/>
    </xf>
    <xf numFmtId="16" fontId="16" fillId="0" borderId="17" xfId="50" applyNumberFormat="1" applyFont="1" applyBorder="1" applyAlignment="1">
      <alignment horizontal="center" vertical="center"/>
    </xf>
    <xf numFmtId="0" fontId="4" fillId="4" borderId="0" xfId="46" applyFont="1" applyFill="1" applyAlignment="1">
      <alignment horizontal="center" vertical="top"/>
    </xf>
    <xf numFmtId="0" fontId="197" fillId="4" borderId="0" xfId="46" applyFont="1" applyFill="1" applyAlignment="1">
      <alignment horizontal="center"/>
    </xf>
    <xf numFmtId="0" fontId="15" fillId="3" borderId="0" xfId="48" applyFont="1" applyFill="1"/>
    <xf numFmtId="16" fontId="16" fillId="0" borderId="12" xfId="50" applyNumberFormat="1" applyFont="1" applyBorder="1" applyAlignment="1">
      <alignment horizontal="center" vertical="center"/>
    </xf>
    <xf numFmtId="0" fontId="4" fillId="2" borderId="3" xfId="6" applyFont="1" applyFill="1" applyBorder="1" applyAlignment="1">
      <alignment horizontal="center" vertical="center" wrapText="1"/>
    </xf>
    <xf numFmtId="16" fontId="16" fillId="0" borderId="0" xfId="50" quotePrefix="1" applyNumberFormat="1" applyFont="1" applyBorder="1" applyAlignment="1">
      <alignment horizontal="center"/>
    </xf>
    <xf numFmtId="0" fontId="80" fillId="4" borderId="0" xfId="46" applyFont="1" applyFill="1" applyBorder="1"/>
    <xf numFmtId="0" fontId="15" fillId="2" borderId="81" xfId="6" applyFont="1" applyFill="1" applyBorder="1" applyAlignment="1">
      <alignment horizontal="center" vertical="center"/>
    </xf>
    <xf numFmtId="16" fontId="16" fillId="0" borderId="0" xfId="50" quotePrefix="1" applyNumberFormat="1" applyFont="1" applyBorder="1" applyAlignment="1"/>
    <xf numFmtId="16" fontId="16" fillId="0" borderId="8" xfId="50" applyNumberFormat="1" applyFont="1" applyBorder="1" applyAlignment="1">
      <alignment horizontal="left" vertical="center"/>
    </xf>
    <xf numFmtId="0" fontId="4" fillId="2" borderId="3" xfId="6" applyFont="1" applyFill="1" applyBorder="1" applyAlignment="1">
      <alignment horizontal="center" vertical="center" wrapText="1"/>
    </xf>
    <xf numFmtId="16" fontId="16" fillId="0" borderId="12" xfId="50" applyNumberFormat="1" applyFont="1" applyBorder="1" applyAlignment="1">
      <alignment horizontal="center" vertical="center"/>
    </xf>
    <xf numFmtId="0" fontId="68" fillId="4" borderId="0" xfId="46" applyFont="1" applyFill="1" applyAlignment="1">
      <alignment vertical="center"/>
    </xf>
    <xf numFmtId="16" fontId="16" fillId="0" borderId="8" xfId="50" quotePrefix="1" applyNumberFormat="1" applyFont="1" applyBorder="1" applyAlignment="1">
      <alignment horizontal="center" vertical="center"/>
    </xf>
    <xf numFmtId="164" fontId="16" fillId="0" borderId="8" xfId="50" applyNumberFormat="1" applyFont="1" applyBorder="1" applyAlignment="1">
      <alignment horizontal="center" vertical="center"/>
    </xf>
    <xf numFmtId="16" fontId="16" fillId="35" borderId="8" xfId="50" quotePrefix="1" applyNumberFormat="1" applyFont="1" applyFill="1" applyBorder="1" applyAlignment="1">
      <alignment horizontal="center" vertical="center"/>
    </xf>
    <xf numFmtId="178" fontId="16" fillId="0" borderId="8" xfId="50" applyNumberFormat="1" applyFont="1" applyBorder="1" applyAlignment="1">
      <alignment horizontal="center" vertical="center"/>
    </xf>
    <xf numFmtId="0" fontId="105" fillId="4" borderId="0" xfId="46" applyFont="1" applyFill="1" applyAlignment="1">
      <alignment vertical="center"/>
    </xf>
    <xf numFmtId="0" fontId="114" fillId="4" borderId="0" xfId="46" applyFont="1" applyFill="1" applyAlignment="1">
      <alignment vertical="center"/>
    </xf>
    <xf numFmtId="0" fontId="114" fillId="4" borderId="0" xfId="46" applyFont="1" applyFill="1" applyAlignment="1">
      <alignment horizontal="center" vertical="center"/>
    </xf>
    <xf numFmtId="16" fontId="16" fillId="0" borderId="0" xfId="50" applyNumberFormat="1" applyFont="1" applyBorder="1" applyAlignment="1">
      <alignment horizontal="left" wrapText="1"/>
    </xf>
    <xf numFmtId="164" fontId="16" fillId="0" borderId="0" xfId="50" applyNumberFormat="1" applyFont="1" applyBorder="1" applyAlignment="1">
      <alignment horizontal="center"/>
    </xf>
    <xf numFmtId="16" fontId="16" fillId="33" borderId="8" xfId="50" applyNumberFormat="1" applyFont="1" applyFill="1" applyBorder="1" applyAlignment="1">
      <alignment wrapText="1"/>
    </xf>
    <xf numFmtId="16" fontId="16" fillId="5" borderId="19" xfId="0" applyNumberFormat="1" applyFont="1" applyFill="1" applyBorder="1" applyAlignment="1">
      <alignment horizontal="left" wrapText="1"/>
    </xf>
    <xf numFmtId="16" fontId="16" fillId="33" borderId="12" xfId="50" applyNumberFormat="1" applyFont="1" applyFill="1" applyBorder="1" applyAlignment="1">
      <alignment horizontal="center" vertical="center"/>
    </xf>
    <xf numFmtId="0" fontId="76" fillId="4" borderId="0" xfId="48" applyFont="1" applyFill="1" applyAlignment="1">
      <alignment horizontal="center"/>
    </xf>
    <xf numFmtId="0" fontId="4" fillId="2" borderId="3" xfId="6" applyFont="1" applyFill="1" applyBorder="1" applyAlignment="1">
      <alignment horizontal="center" vertical="center" wrapText="1"/>
    </xf>
    <xf numFmtId="16" fontId="16" fillId="33" borderId="8" xfId="50" quotePrefix="1" applyNumberFormat="1" applyFont="1" applyFill="1" applyBorder="1" applyAlignment="1">
      <alignment horizontal="center"/>
    </xf>
    <xf numFmtId="0" fontId="4" fillId="2" borderId="81" xfId="6" applyFont="1" applyFill="1" applyBorder="1" applyAlignment="1">
      <alignment horizontal="center" vertical="center"/>
    </xf>
    <xf numFmtId="16" fontId="16" fillId="0" borderId="81" xfId="50" applyNumberFormat="1" applyFont="1" applyBorder="1" applyAlignment="1">
      <alignment horizontal="center"/>
    </xf>
    <xf numFmtId="16" fontId="16" fillId="33" borderId="81" xfId="50" applyNumberFormat="1" applyFont="1" applyFill="1" applyBorder="1" applyAlignment="1">
      <alignment horizontal="center"/>
    </xf>
    <xf numFmtId="0" fontId="4" fillId="2" borderId="81" xfId="6" applyFont="1" applyFill="1" applyBorder="1" applyAlignment="1">
      <alignment horizontal="center" vertical="center" wrapText="1"/>
    </xf>
    <xf numFmtId="16" fontId="16" fillId="0" borderId="81" xfId="50" applyNumberFormat="1" applyFont="1" applyBorder="1" applyAlignment="1">
      <alignment horizontal="left" wrapText="1"/>
    </xf>
    <xf numFmtId="164" fontId="16" fillId="0" borderId="81" xfId="50" applyNumberFormat="1" applyFont="1" applyBorder="1" applyAlignment="1">
      <alignment horizontal="center"/>
    </xf>
    <xf numFmtId="16" fontId="16" fillId="0" borderId="81" xfId="50" quotePrefix="1" applyNumberFormat="1" applyFont="1" applyBorder="1" applyAlignment="1">
      <alignment horizontal="center"/>
    </xf>
    <xf numFmtId="0" fontId="131" fillId="10" borderId="0" xfId="48" applyFont="1" applyFill="1" applyBorder="1" applyAlignment="1">
      <alignment horizontal="center"/>
    </xf>
    <xf numFmtId="172" fontId="135" fillId="10" borderId="12" xfId="53" applyNumberFormat="1" applyFont="1" applyFill="1" applyBorder="1" applyAlignment="1" applyProtection="1">
      <alignment horizontal="center" vertical="center"/>
      <protection hidden="1"/>
    </xf>
    <xf numFmtId="172" fontId="135" fillId="10" borderId="22" xfId="53" applyNumberFormat="1" applyFont="1" applyFill="1" applyBorder="1" applyAlignment="1" applyProtection="1">
      <alignment horizontal="center" vertical="center"/>
      <protection hidden="1"/>
    </xf>
    <xf numFmtId="172" fontId="135" fillId="10" borderId="19" xfId="53" applyNumberFormat="1" applyFont="1" applyFill="1" applyBorder="1" applyAlignment="1" applyProtection="1">
      <alignment horizontal="center" vertical="center"/>
      <protection hidden="1"/>
    </xf>
    <xf numFmtId="0" fontId="132" fillId="10" borderId="0" xfId="48" applyFont="1" applyFill="1" applyBorder="1" applyAlignment="1">
      <alignment horizontal="center"/>
    </xf>
    <xf numFmtId="172" fontId="134" fillId="10" borderId="0" xfId="53" applyNumberFormat="1" applyFont="1" applyFill="1" applyBorder="1" applyAlignment="1" applyProtection="1">
      <alignment horizontal="center"/>
      <protection hidden="1"/>
    </xf>
    <xf numFmtId="16" fontId="16" fillId="33" borderId="37" xfId="50" applyNumberFormat="1" applyFont="1" applyFill="1" applyBorder="1" applyAlignment="1">
      <alignment horizontal="center"/>
    </xf>
    <xf numFmtId="16" fontId="16" fillId="33" borderId="9" xfId="50" applyNumberFormat="1" applyFont="1" applyFill="1" applyBorder="1" applyAlignment="1">
      <alignment horizontal="center"/>
    </xf>
    <xf numFmtId="16" fontId="16" fillId="33" borderId="13" xfId="50" applyNumberFormat="1" applyFont="1" applyFill="1" applyBorder="1" applyAlignment="1">
      <alignment horizontal="center"/>
    </xf>
    <xf numFmtId="0" fontId="4" fillId="2" borderId="37" xfId="6" applyFont="1" applyFill="1" applyBorder="1" applyAlignment="1">
      <alignment horizontal="center" vertical="center"/>
    </xf>
    <xf numFmtId="0" fontId="4" fillId="2" borderId="9" xfId="6" applyFont="1" applyFill="1" applyBorder="1" applyAlignment="1">
      <alignment horizontal="center" vertical="center"/>
    </xf>
    <xf numFmtId="0" fontId="4" fillId="2" borderId="13" xfId="6" applyFont="1" applyFill="1" applyBorder="1" applyAlignment="1">
      <alignment horizontal="center" vertical="center"/>
    </xf>
    <xf numFmtId="0" fontId="7" fillId="4" borderId="0" xfId="48" applyFont="1" applyFill="1" applyBorder="1" applyAlignment="1">
      <alignment horizontal="center" vertical="center"/>
    </xf>
    <xf numFmtId="0" fontId="76" fillId="5" borderId="0" xfId="48" applyFont="1" applyFill="1" applyBorder="1" applyAlignment="1">
      <alignment horizontal="center"/>
    </xf>
    <xf numFmtId="0" fontId="15" fillId="2" borderId="3" xfId="6" applyFont="1" applyFill="1" applyBorder="1" applyAlignment="1">
      <alignment horizontal="center" vertical="center" wrapText="1"/>
    </xf>
    <xf numFmtId="0" fontId="15" fillId="2" borderId="31" xfId="6" applyFont="1" applyFill="1" applyBorder="1" applyAlignment="1">
      <alignment horizontal="center" vertical="center" wrapText="1"/>
    </xf>
    <xf numFmtId="0" fontId="15" fillId="2" borderId="4" xfId="6" applyFont="1" applyFill="1" applyBorder="1" applyAlignment="1">
      <alignment horizontal="center" vertical="center" wrapText="1"/>
    </xf>
    <xf numFmtId="0" fontId="76" fillId="5" borderId="0" xfId="48" applyFont="1" applyFill="1" applyBorder="1" applyAlignment="1">
      <alignment horizontal="center" vertical="center" wrapText="1"/>
    </xf>
    <xf numFmtId="0" fontId="4" fillId="2" borderId="85" xfId="6" applyFont="1" applyFill="1" applyBorder="1" applyAlignment="1">
      <alignment horizontal="center" vertical="center"/>
    </xf>
    <xf numFmtId="0" fontId="4" fillId="2" borderId="86" xfId="6" applyFont="1" applyFill="1" applyBorder="1" applyAlignment="1">
      <alignment horizontal="center" vertical="center"/>
    </xf>
    <xf numFmtId="0" fontId="4" fillId="2" borderId="81" xfId="6" applyFont="1" applyFill="1" applyBorder="1" applyAlignment="1">
      <alignment horizontal="center" vertical="center"/>
    </xf>
    <xf numFmtId="16" fontId="16" fillId="33" borderId="3" xfId="50" quotePrefix="1" applyNumberFormat="1" applyFont="1" applyFill="1" applyBorder="1" applyAlignment="1">
      <alignment horizontal="center" vertical="center"/>
    </xf>
    <xf numFmtId="16" fontId="16" fillId="33" borderId="31" xfId="50" quotePrefix="1" applyNumberFormat="1" applyFont="1" applyFill="1" applyBorder="1" applyAlignment="1">
      <alignment horizontal="center" vertical="center"/>
    </xf>
    <xf numFmtId="0" fontId="15" fillId="5" borderId="0" xfId="55" applyFont="1" applyFill="1" applyAlignment="1">
      <alignment horizontal="center" vertical="center"/>
    </xf>
    <xf numFmtId="0" fontId="76" fillId="4" borderId="0" xfId="48" applyFont="1" applyFill="1" applyAlignment="1">
      <alignment horizontal="center"/>
    </xf>
    <xf numFmtId="16" fontId="47" fillId="33" borderId="37" xfId="50" applyNumberFormat="1" applyFont="1" applyFill="1" applyBorder="1" applyAlignment="1">
      <alignment horizontal="center"/>
    </xf>
    <xf numFmtId="16" fontId="47" fillId="33" borderId="9" xfId="50" applyNumberFormat="1" applyFont="1" applyFill="1" applyBorder="1" applyAlignment="1">
      <alignment horizontal="center"/>
    </xf>
    <xf numFmtId="16" fontId="47" fillId="33" borderId="13" xfId="50" applyNumberFormat="1" applyFont="1" applyFill="1" applyBorder="1" applyAlignment="1">
      <alignment horizontal="center"/>
    </xf>
    <xf numFmtId="0" fontId="76" fillId="5" borderId="0" xfId="48" applyFont="1" applyFill="1" applyAlignment="1">
      <alignment horizontal="center"/>
    </xf>
    <xf numFmtId="16" fontId="16" fillId="33" borderId="37" xfId="50" applyNumberFormat="1" applyFont="1" applyFill="1" applyBorder="1" applyAlignment="1">
      <alignment horizontal="center" vertical="center"/>
    </xf>
    <xf numFmtId="16" fontId="16" fillId="33" borderId="13" xfId="50" applyNumberFormat="1" applyFont="1" applyFill="1" applyBorder="1" applyAlignment="1">
      <alignment horizontal="center" vertical="center"/>
    </xf>
    <xf numFmtId="0" fontId="68" fillId="4" borderId="32" xfId="46" applyFont="1" applyFill="1" applyBorder="1" applyAlignment="1">
      <alignment horizontal="center" vertical="center"/>
    </xf>
    <xf numFmtId="0" fontId="76" fillId="4" borderId="0" xfId="48" applyFont="1" applyFill="1" applyBorder="1" applyAlignment="1">
      <alignment horizontal="center"/>
    </xf>
    <xf numFmtId="0" fontId="47" fillId="2" borderId="3" xfId="6" applyFont="1" applyFill="1" applyBorder="1" applyAlignment="1">
      <alignment horizontal="center" vertical="center" wrapText="1"/>
    </xf>
    <xf numFmtId="0" fontId="47" fillId="2" borderId="31" xfId="6" applyFont="1" applyFill="1" applyBorder="1" applyAlignment="1">
      <alignment horizontal="center" vertical="center" wrapText="1"/>
    </xf>
    <xf numFmtId="0" fontId="47" fillId="2" borderId="14" xfId="6" applyFont="1" applyFill="1" applyBorder="1" applyAlignment="1">
      <alignment horizontal="center" vertical="center" wrapText="1"/>
    </xf>
    <xf numFmtId="0" fontId="47" fillId="2" borderId="10" xfId="6" applyFont="1" applyFill="1" applyBorder="1" applyAlignment="1">
      <alignment horizontal="center" vertical="center" wrapText="1"/>
    </xf>
    <xf numFmtId="0" fontId="47" fillId="2" borderId="34" xfId="6" applyFont="1" applyFill="1" applyBorder="1" applyAlignment="1">
      <alignment horizontal="center" vertical="center" wrapText="1"/>
    </xf>
    <xf numFmtId="0" fontId="47" fillId="2" borderId="17" xfId="6" applyFont="1" applyFill="1" applyBorder="1" applyAlignment="1">
      <alignment horizontal="center" vertical="center" wrapText="1"/>
    </xf>
    <xf numFmtId="0" fontId="4" fillId="3" borderId="0" xfId="48" applyFont="1" applyFill="1" applyBorder="1" applyAlignment="1">
      <alignment horizontal="center"/>
    </xf>
    <xf numFmtId="0" fontId="47" fillId="2" borderId="2" xfId="6" applyFont="1" applyFill="1" applyBorder="1" applyAlignment="1">
      <alignment horizontal="center" vertical="center"/>
    </xf>
    <xf numFmtId="0" fontId="47" fillId="2" borderId="7" xfId="6" applyFont="1" applyFill="1" applyBorder="1" applyAlignment="1">
      <alignment horizontal="center" vertical="center"/>
    </xf>
    <xf numFmtId="0" fontId="47" fillId="2" borderId="7" xfId="6" applyFont="1" applyFill="1" applyBorder="1" applyAlignment="1">
      <alignment horizontal="center" vertical="center" wrapText="1"/>
    </xf>
    <xf numFmtId="0" fontId="47" fillId="2" borderId="1" xfId="6" applyFont="1" applyFill="1" applyBorder="1" applyAlignment="1">
      <alignment horizontal="center" vertical="center" wrapText="1"/>
    </xf>
    <xf numFmtId="0" fontId="47" fillId="2" borderId="8" xfId="6" applyFont="1" applyFill="1" applyBorder="1" applyAlignment="1">
      <alignment horizontal="center" vertical="center" wrapText="1"/>
    </xf>
    <xf numFmtId="0" fontId="74" fillId="4" borderId="0" xfId="46" applyFont="1" applyFill="1" applyBorder="1" applyAlignment="1">
      <alignment horizontal="center"/>
    </xf>
    <xf numFmtId="0" fontId="47" fillId="2" borderId="6" xfId="6" applyFont="1" applyFill="1" applyBorder="1" applyAlignment="1">
      <alignment horizontal="center" vertical="center"/>
    </xf>
    <xf numFmtId="0" fontId="47" fillId="2" borderId="41" xfId="6" applyFont="1" applyFill="1" applyBorder="1" applyAlignment="1">
      <alignment horizontal="center" vertical="center"/>
    </xf>
    <xf numFmtId="0" fontId="47" fillId="2" borderId="5" xfId="6" applyFont="1" applyFill="1" applyBorder="1" applyAlignment="1">
      <alignment horizontal="center" vertical="center"/>
    </xf>
    <xf numFmtId="0" fontId="47" fillId="2" borderId="1" xfId="6" applyFont="1" applyFill="1" applyBorder="1" applyAlignment="1">
      <alignment horizontal="center" vertical="center"/>
    </xf>
    <xf numFmtId="0" fontId="47" fillId="2" borderId="20" xfId="6" applyFont="1" applyFill="1" applyBorder="1" applyAlignment="1">
      <alignment horizontal="center" vertical="center"/>
    </xf>
    <xf numFmtId="0" fontId="47" fillId="2" borderId="3" xfId="6" applyFont="1" applyFill="1" applyBorder="1" applyAlignment="1">
      <alignment horizontal="center" vertical="center"/>
    </xf>
    <xf numFmtId="0" fontId="47" fillId="2" borderId="4" xfId="6" applyFont="1" applyFill="1" applyBorder="1" applyAlignment="1">
      <alignment horizontal="center" vertical="center"/>
    </xf>
    <xf numFmtId="0" fontId="47" fillId="2" borderId="15" xfId="6" applyFont="1" applyFill="1" applyBorder="1" applyAlignment="1">
      <alignment horizontal="center" vertical="center" wrapText="1"/>
    </xf>
    <xf numFmtId="0" fontId="47" fillId="2" borderId="18" xfId="6" applyFont="1" applyFill="1" applyBorder="1" applyAlignment="1">
      <alignment horizontal="center" vertical="center" wrapText="1"/>
    </xf>
    <xf numFmtId="174" fontId="16" fillId="0" borderId="51" xfId="50" applyNumberFormat="1" applyFont="1" applyBorder="1" applyAlignment="1">
      <alignment horizontal="center" vertical="center"/>
    </xf>
    <xf numFmtId="174" fontId="16" fillId="0" borderId="4" xfId="50" applyNumberFormat="1" applyFont="1" applyBorder="1" applyAlignment="1">
      <alignment horizontal="center" vertical="center"/>
    </xf>
    <xf numFmtId="174" fontId="16" fillId="0" borderId="1" xfId="50" applyNumberFormat="1" applyFont="1" applyBorder="1" applyAlignment="1">
      <alignment horizontal="center" vertical="center"/>
    </xf>
    <xf numFmtId="174" fontId="16" fillId="0" borderId="33" xfId="50" applyNumberFormat="1" applyFont="1" applyBorder="1" applyAlignment="1">
      <alignment horizontal="center" vertical="center"/>
    </xf>
    <xf numFmtId="174" fontId="16" fillId="0" borderId="25" xfId="50" applyNumberFormat="1" applyFont="1" applyBorder="1" applyAlignment="1">
      <alignment horizontal="center" vertical="center"/>
    </xf>
    <xf numFmtId="174" fontId="16" fillId="0" borderId="11" xfId="50" applyNumberFormat="1" applyFont="1" applyBorder="1" applyAlignment="1">
      <alignment horizontal="center" vertical="center"/>
    </xf>
    <xf numFmtId="174" fontId="16" fillId="0" borderId="42" xfId="50" applyNumberFormat="1" applyFont="1" applyBorder="1" applyAlignment="1">
      <alignment horizontal="center" vertical="center"/>
    </xf>
    <xf numFmtId="174" fontId="16" fillId="0" borderId="82" xfId="50" applyNumberFormat="1" applyFont="1" applyBorder="1" applyAlignment="1">
      <alignment horizontal="center" vertical="center"/>
    </xf>
    <xf numFmtId="172" fontId="4" fillId="2" borderId="0" xfId="0" applyNumberFormat="1" applyFont="1" applyFill="1" applyBorder="1" applyAlignment="1">
      <alignment horizontal="center" vertical="center"/>
    </xf>
    <xf numFmtId="0" fontId="4" fillId="2" borderId="3" xfId="6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center" vertical="center" wrapText="1"/>
    </xf>
    <xf numFmtId="0" fontId="92" fillId="3" borderId="0" xfId="48" applyFont="1" applyFill="1" applyBorder="1" applyAlignment="1">
      <alignment horizontal="center" vertical="center"/>
    </xf>
    <xf numFmtId="0" fontId="8" fillId="3" borderId="0" xfId="48" applyFont="1" applyFill="1" applyBorder="1" applyAlignment="1">
      <alignment horizontal="center" vertical="center"/>
    </xf>
    <xf numFmtId="0" fontId="4" fillId="2" borderId="31" xfId="6" applyFont="1" applyFill="1" applyBorder="1" applyAlignment="1">
      <alignment horizontal="center" vertical="center" wrapText="1"/>
    </xf>
    <xf numFmtId="0" fontId="4" fillId="2" borderId="14" xfId="6" applyFont="1" applyFill="1" applyBorder="1" applyAlignment="1">
      <alignment horizontal="center" vertical="center" wrapText="1"/>
    </xf>
    <xf numFmtId="0" fontId="15" fillId="2" borderId="10" xfId="6" applyFont="1" applyFill="1" applyBorder="1" applyAlignment="1">
      <alignment horizontal="center" vertical="center" wrapText="1"/>
    </xf>
    <xf numFmtId="0" fontId="15" fillId="2" borderId="34" xfId="6" applyFont="1" applyFill="1" applyBorder="1" applyAlignment="1">
      <alignment horizontal="center" vertical="center" wrapText="1"/>
    </xf>
    <xf numFmtId="0" fontId="15" fillId="2" borderId="17" xfId="6" applyFont="1" applyFill="1" applyBorder="1" applyAlignment="1">
      <alignment horizontal="center" vertical="center" wrapText="1"/>
    </xf>
    <xf numFmtId="16" fontId="16" fillId="0" borderId="12" xfId="50" applyNumberFormat="1" applyFont="1" applyBorder="1" applyAlignment="1">
      <alignment horizontal="center" vertical="center"/>
    </xf>
    <xf numFmtId="16" fontId="16" fillId="0" borderId="49" xfId="50" applyNumberFormat="1" applyFont="1" applyBorder="1" applyAlignment="1">
      <alignment horizontal="center" vertical="center"/>
    </xf>
    <xf numFmtId="168" fontId="16" fillId="0" borderId="44" xfId="50" applyNumberFormat="1" applyFont="1" applyBorder="1" applyAlignment="1">
      <alignment horizontal="center" vertical="center"/>
    </xf>
    <xf numFmtId="168" fontId="16" fillId="0" borderId="21" xfId="50" applyNumberFormat="1" applyFont="1" applyBorder="1" applyAlignment="1">
      <alignment horizontal="center" vertical="center"/>
    </xf>
    <xf numFmtId="16" fontId="16" fillId="0" borderId="16" xfId="50" applyNumberFormat="1" applyFont="1" applyBorder="1" applyAlignment="1">
      <alignment horizontal="center" vertical="center"/>
    </xf>
    <xf numFmtId="16" fontId="16" fillId="0" borderId="22" xfId="50" applyNumberFormat="1" applyFont="1" applyBorder="1" applyAlignment="1">
      <alignment horizontal="center" vertical="center"/>
    </xf>
    <xf numFmtId="16" fontId="16" fillId="0" borderId="45" xfId="50" applyNumberFormat="1" applyFont="1" applyBorder="1" applyAlignment="1">
      <alignment horizontal="center" vertical="center"/>
    </xf>
    <xf numFmtId="16" fontId="16" fillId="0" borderId="46" xfId="50" applyNumberFormat="1" applyFont="1" applyBorder="1" applyAlignment="1">
      <alignment horizontal="center" vertical="center"/>
    </xf>
    <xf numFmtId="16" fontId="16" fillId="0" borderId="14" xfId="50" applyNumberFormat="1" applyFont="1" applyBorder="1" applyAlignment="1">
      <alignment horizontal="center" vertical="center"/>
    </xf>
    <xf numFmtId="16" fontId="16" fillId="0" borderId="17" xfId="50" applyNumberFormat="1" applyFont="1" applyBorder="1" applyAlignment="1">
      <alignment horizontal="center" vertical="center"/>
    </xf>
    <xf numFmtId="168" fontId="16" fillId="0" borderId="15" xfId="50" applyNumberFormat="1" applyFont="1" applyBorder="1" applyAlignment="1">
      <alignment horizontal="center" vertical="center"/>
    </xf>
    <xf numFmtId="168" fontId="16" fillId="0" borderId="48" xfId="50" applyNumberFormat="1" applyFont="1" applyBorder="1" applyAlignment="1">
      <alignment horizontal="center" vertical="center"/>
    </xf>
    <xf numFmtId="0" fontId="92" fillId="4" borderId="0" xfId="48" applyFont="1" applyFill="1" applyAlignment="1">
      <alignment horizontal="center" vertical="center"/>
    </xf>
    <xf numFmtId="0" fontId="183" fillId="4" borderId="0" xfId="48" applyFont="1" applyFill="1" applyAlignment="1">
      <alignment horizontal="center" vertical="center"/>
    </xf>
    <xf numFmtId="0" fontId="68" fillId="2" borderId="6" xfId="6" applyFont="1" applyFill="1" applyBorder="1" applyAlignment="1">
      <alignment horizontal="center" vertical="center"/>
    </xf>
    <xf numFmtId="0" fontId="68" fillId="2" borderId="41" xfId="6" applyFont="1" applyFill="1" applyBorder="1" applyAlignment="1">
      <alignment horizontal="center" vertical="center"/>
    </xf>
    <xf numFmtId="0" fontId="68" fillId="2" borderId="7" xfId="6" applyFont="1" applyFill="1" applyBorder="1" applyAlignment="1">
      <alignment horizontal="center" vertical="center" wrapText="1"/>
    </xf>
    <xf numFmtId="0" fontId="68" fillId="2" borderId="42" xfId="6" applyFont="1" applyFill="1" applyBorder="1" applyAlignment="1">
      <alignment horizontal="center" vertical="center" wrapText="1"/>
    </xf>
    <xf numFmtId="0" fontId="68" fillId="2" borderId="15" xfId="6" applyFont="1" applyFill="1" applyBorder="1" applyAlignment="1">
      <alignment horizontal="center" vertical="center" wrapText="1"/>
    </xf>
    <xf numFmtId="0" fontId="68" fillId="2" borderId="18" xfId="6" applyFont="1" applyFill="1" applyBorder="1" applyAlignment="1">
      <alignment horizontal="center" vertical="center" wrapText="1"/>
    </xf>
    <xf numFmtId="0" fontId="68" fillId="2" borderId="62" xfId="6" applyFont="1" applyFill="1" applyBorder="1" applyAlignment="1">
      <alignment horizontal="center" vertical="center" wrapText="1"/>
    </xf>
    <xf numFmtId="0" fontId="68" fillId="2" borderId="13" xfId="6" applyFont="1" applyFill="1" applyBorder="1" applyAlignment="1">
      <alignment horizontal="center" vertical="center" wrapText="1"/>
    </xf>
    <xf numFmtId="0" fontId="4" fillId="0" borderId="6" xfId="48" applyFont="1" applyBorder="1" applyAlignment="1">
      <alignment horizontal="center" vertical="center" wrapText="1"/>
    </xf>
    <xf numFmtId="0" fontId="4" fillId="0" borderId="30" xfId="48" applyFont="1" applyBorder="1" applyAlignment="1">
      <alignment horizontal="center" vertical="center" wrapText="1"/>
    </xf>
    <xf numFmtId="0" fontId="4" fillId="0" borderId="7" xfId="48" applyFont="1" applyBorder="1" applyAlignment="1">
      <alignment horizontal="center" vertical="center" wrapText="1"/>
    </xf>
    <xf numFmtId="0" fontId="4" fillId="4" borderId="26" xfId="48" applyFont="1" applyFill="1" applyBorder="1" applyAlignment="1">
      <alignment horizontal="center" vertical="center" wrapText="1"/>
    </xf>
    <xf numFmtId="0" fontId="4" fillId="4" borderId="35" xfId="48" applyFont="1" applyFill="1" applyBorder="1" applyAlignment="1">
      <alignment horizontal="center" vertical="center" wrapText="1"/>
    </xf>
    <xf numFmtId="0" fontId="4" fillId="4" borderId="27" xfId="48" applyFont="1" applyFill="1" applyBorder="1" applyAlignment="1">
      <alignment horizontal="center" vertical="center" wrapText="1"/>
    </xf>
    <xf numFmtId="0" fontId="22" fillId="4" borderId="7" xfId="48" applyFont="1" applyFill="1" applyBorder="1" applyAlignment="1">
      <alignment horizontal="center" vertical="center"/>
    </xf>
    <xf numFmtId="0" fontId="22" fillId="4" borderId="5" xfId="48" applyFont="1" applyFill="1" applyBorder="1" applyAlignment="1">
      <alignment horizontal="center" vertical="center"/>
    </xf>
    <xf numFmtId="0" fontId="22" fillId="4" borderId="25" xfId="48" applyFont="1" applyFill="1" applyBorder="1" applyAlignment="1">
      <alignment horizontal="center" vertical="center"/>
    </xf>
    <xf numFmtId="0" fontId="22" fillId="4" borderId="17" xfId="48" applyFont="1" applyFill="1" applyBorder="1" applyAlignment="1">
      <alignment horizontal="center" vertical="center"/>
    </xf>
    <xf numFmtId="0" fontId="22" fillId="4" borderId="7" xfId="48" applyFont="1" applyFill="1" applyBorder="1" applyAlignment="1">
      <alignment horizontal="center" vertical="center" wrapText="1"/>
    </xf>
    <xf numFmtId="0" fontId="22" fillId="4" borderId="23" xfId="48" applyFont="1" applyFill="1" applyBorder="1" applyAlignment="1">
      <alignment horizontal="center" vertical="center" wrapText="1"/>
    </xf>
    <xf numFmtId="0" fontId="22" fillId="4" borderId="5" xfId="48" applyFont="1" applyFill="1" applyBorder="1" applyAlignment="1">
      <alignment horizontal="center" vertical="center" wrapText="1"/>
    </xf>
    <xf numFmtId="0" fontId="22" fillId="4" borderId="26" xfId="48" applyFont="1" applyFill="1" applyBorder="1" applyAlignment="1">
      <alignment horizontal="center" vertical="center" wrapText="1"/>
    </xf>
    <xf numFmtId="0" fontId="22" fillId="4" borderId="35" xfId="48" applyFont="1" applyFill="1" applyBorder="1" applyAlignment="1">
      <alignment horizontal="center" vertical="center" wrapText="1"/>
    </xf>
    <xf numFmtId="0" fontId="22" fillId="4" borderId="27" xfId="48" applyFont="1" applyFill="1" applyBorder="1" applyAlignment="1">
      <alignment horizontal="center" vertical="center" wrapText="1"/>
    </xf>
    <xf numFmtId="0" fontId="4" fillId="4" borderId="31" xfId="48" applyFont="1" applyFill="1" applyBorder="1" applyAlignment="1">
      <alignment horizontal="center" vertical="center" wrapText="1"/>
    </xf>
    <xf numFmtId="0" fontId="4" fillId="4" borderId="14" xfId="48" applyFont="1" applyFill="1" applyBorder="1" applyAlignment="1">
      <alignment horizontal="center" vertical="center" wrapText="1"/>
    </xf>
    <xf numFmtId="0" fontId="4" fillId="0" borderId="7" xfId="48" applyFont="1" applyBorder="1" applyAlignment="1">
      <alignment horizontal="center" vertical="center"/>
    </xf>
    <xf numFmtId="0" fontId="4" fillId="0" borderId="5" xfId="48" applyFont="1" applyBorder="1" applyAlignment="1">
      <alignment horizontal="center" vertical="center"/>
    </xf>
    <xf numFmtId="0" fontId="4" fillId="0" borderId="42" xfId="48" applyFont="1" applyBorder="1" applyAlignment="1">
      <alignment horizontal="center" vertical="center"/>
    </xf>
    <xf numFmtId="0" fontId="4" fillId="0" borderId="29" xfId="48" applyFont="1" applyBorder="1" applyAlignment="1">
      <alignment horizontal="center" vertical="center"/>
    </xf>
    <xf numFmtId="0" fontId="92" fillId="3" borderId="0" xfId="48" applyFont="1" applyFill="1" applyAlignment="1">
      <alignment horizontal="center" vertical="center"/>
    </xf>
    <xf numFmtId="0" fontId="15" fillId="4" borderId="26" xfId="48" applyFont="1" applyFill="1" applyBorder="1" applyAlignment="1">
      <alignment horizontal="center" vertical="center" wrapText="1"/>
    </xf>
    <xf numFmtId="0" fontId="15" fillId="4" borderId="35" xfId="48" applyFont="1" applyFill="1" applyBorder="1" applyAlignment="1">
      <alignment horizontal="center" vertical="center" wrapText="1"/>
    </xf>
    <xf numFmtId="0" fontId="15" fillId="4" borderId="27" xfId="48" applyFont="1" applyFill="1" applyBorder="1" applyAlignment="1">
      <alignment horizontal="center" vertical="center" wrapText="1"/>
    </xf>
    <xf numFmtId="16" fontId="16" fillId="0" borderId="12" xfId="50" applyNumberFormat="1" applyFont="1" applyBorder="1" applyAlignment="1" applyProtection="1">
      <alignment horizontal="center" vertical="center"/>
      <protection locked="0"/>
    </xf>
    <xf numFmtId="16" fontId="16" fillId="0" borderId="19" xfId="50" applyNumberFormat="1" applyFont="1" applyBorder="1" applyAlignment="1" applyProtection="1">
      <alignment horizontal="center" vertical="center"/>
      <protection locked="0"/>
    </xf>
    <xf numFmtId="16" fontId="16" fillId="0" borderId="12" xfId="50" applyNumberFormat="1" applyFont="1" applyBorder="1" applyAlignment="1" applyProtection="1">
      <alignment horizontal="center" vertical="center" wrapText="1"/>
      <protection locked="0"/>
    </xf>
    <xf numFmtId="16" fontId="16" fillId="0" borderId="19" xfId="50" applyNumberFormat="1" applyFont="1" applyBorder="1" applyAlignment="1" applyProtection="1">
      <alignment horizontal="center" vertical="center" wrapText="1"/>
      <protection locked="0"/>
    </xf>
    <xf numFmtId="0" fontId="15" fillId="4" borderId="26" xfId="48" applyFont="1" applyFill="1" applyBorder="1" applyAlignment="1" applyProtection="1">
      <alignment horizontal="center" vertical="center" wrapText="1"/>
      <protection locked="0"/>
    </xf>
    <xf numFmtId="0" fontId="15" fillId="4" borderId="35" xfId="48" applyFont="1" applyFill="1" applyBorder="1" applyAlignment="1" applyProtection="1">
      <alignment horizontal="center" vertical="center" wrapText="1"/>
      <protection locked="0"/>
    </xf>
    <xf numFmtId="0" fontId="15" fillId="4" borderId="27" xfId="48" applyFont="1" applyFill="1" applyBorder="1" applyAlignment="1" applyProtection="1">
      <alignment horizontal="center" vertical="center" wrapText="1"/>
      <protection locked="0"/>
    </xf>
    <xf numFmtId="0" fontId="52" fillId="3" borderId="3" xfId="48" applyFont="1" applyFill="1" applyBorder="1" applyAlignment="1" applyProtection="1">
      <alignment horizontal="center" vertical="center"/>
      <protection locked="0"/>
    </xf>
    <xf numFmtId="0" fontId="52" fillId="3" borderId="14" xfId="48" applyFont="1" applyFill="1" applyBorder="1" applyAlignment="1" applyProtection="1">
      <alignment horizontal="center" vertical="center"/>
      <protection locked="0"/>
    </xf>
    <xf numFmtId="0" fontId="52" fillId="3" borderId="10" xfId="48" applyFont="1" applyFill="1" applyBorder="1" applyAlignment="1" applyProtection="1">
      <alignment horizontal="center" vertical="center"/>
      <protection locked="0"/>
    </xf>
    <xf numFmtId="0" fontId="52" fillId="3" borderId="17" xfId="48" applyFont="1" applyFill="1" applyBorder="1" applyAlignment="1" applyProtection="1">
      <alignment horizontal="center" vertical="center"/>
      <protection locked="0"/>
    </xf>
    <xf numFmtId="0" fontId="4" fillId="4" borderId="31" xfId="48" applyFont="1" applyFill="1" applyBorder="1" applyAlignment="1" applyProtection="1">
      <alignment horizontal="center" vertical="center" wrapText="1"/>
      <protection locked="0"/>
    </xf>
    <xf numFmtId="0" fontId="4" fillId="4" borderId="14" xfId="48" applyFont="1" applyFill="1" applyBorder="1" applyAlignment="1" applyProtection="1">
      <alignment horizontal="center" vertical="center" wrapText="1"/>
      <protection locked="0"/>
    </xf>
    <xf numFmtId="16" fontId="16" fillId="0" borderId="74" xfId="50" applyNumberFormat="1" applyFont="1" applyBorder="1" applyAlignment="1" applyProtection="1">
      <alignment horizontal="center" vertical="center"/>
      <protection locked="0"/>
    </xf>
    <xf numFmtId="16" fontId="16" fillId="0" borderId="65" xfId="50" applyNumberFormat="1" applyFont="1" applyBorder="1" applyAlignment="1" applyProtection="1">
      <alignment horizontal="center" vertical="center"/>
      <protection locked="0"/>
    </xf>
    <xf numFmtId="16" fontId="16" fillId="0" borderId="75" xfId="50" applyNumberFormat="1" applyFont="1" applyBorder="1" applyAlignment="1" applyProtection="1">
      <alignment horizontal="center" vertical="center"/>
      <protection locked="0"/>
    </xf>
    <xf numFmtId="0" fontId="16" fillId="0" borderId="3" xfId="50" applyNumberFormat="1" applyFont="1" applyBorder="1" applyAlignment="1" applyProtection="1">
      <alignment horizontal="center" vertical="center" wrapText="1"/>
      <protection locked="0"/>
    </xf>
    <xf numFmtId="0" fontId="16" fillId="0" borderId="4" xfId="50" applyNumberFormat="1" applyFont="1" applyBorder="1" applyAlignment="1" applyProtection="1">
      <alignment horizontal="center" vertical="center" wrapText="1"/>
      <protection locked="0"/>
    </xf>
    <xf numFmtId="0" fontId="16" fillId="0" borderId="10" xfId="50" applyNumberFormat="1" applyFont="1" applyBorder="1" applyAlignment="1" applyProtection="1">
      <alignment horizontal="center" vertical="center" wrapText="1"/>
      <protection locked="0"/>
    </xf>
    <xf numFmtId="0" fontId="16" fillId="0" borderId="11" xfId="50" applyNumberFormat="1" applyFont="1" applyBorder="1" applyAlignment="1" applyProtection="1">
      <alignment horizontal="center" vertical="center" wrapText="1"/>
      <protection locked="0"/>
    </xf>
    <xf numFmtId="0" fontId="92" fillId="0" borderId="0" xfId="48" applyFont="1" applyAlignment="1" applyProtection="1">
      <alignment horizontal="center" vertical="center"/>
      <protection locked="0"/>
    </xf>
    <xf numFmtId="0" fontId="8" fillId="0" borderId="0" xfId="48" applyFont="1" applyAlignment="1" applyProtection="1">
      <alignment horizontal="center"/>
      <protection locked="0"/>
    </xf>
    <xf numFmtId="0" fontId="68" fillId="2" borderId="70" xfId="6" applyFont="1" applyFill="1" applyBorder="1" applyAlignment="1" applyProtection="1">
      <alignment horizontal="center" vertical="center"/>
      <protection locked="0"/>
    </xf>
    <xf numFmtId="0" fontId="68" fillId="2" borderId="71" xfId="6" applyFont="1" applyFill="1" applyBorder="1" applyAlignment="1" applyProtection="1">
      <alignment horizontal="center" vertical="center"/>
      <protection locked="0"/>
    </xf>
    <xf numFmtId="0" fontId="68" fillId="2" borderId="66" xfId="6" applyFont="1" applyFill="1" applyBorder="1" applyAlignment="1" applyProtection="1">
      <alignment horizontal="center" vertical="center"/>
      <protection locked="0"/>
    </xf>
    <xf numFmtId="0" fontId="68" fillId="2" borderId="67" xfId="6" applyFont="1" applyFill="1" applyBorder="1" applyAlignment="1" applyProtection="1">
      <alignment horizontal="center" vertical="center"/>
      <protection locked="0"/>
    </xf>
    <xf numFmtId="0" fontId="68" fillId="2" borderId="68" xfId="6" applyFont="1" applyFill="1" applyBorder="1" applyAlignment="1" applyProtection="1">
      <alignment horizontal="center" vertical="center"/>
      <protection locked="0"/>
    </xf>
    <xf numFmtId="0" fontId="68" fillId="2" borderId="69" xfId="6" applyFont="1" applyFill="1" applyBorder="1" applyAlignment="1" applyProtection="1">
      <alignment horizontal="center" vertical="center"/>
      <protection locked="0"/>
    </xf>
    <xf numFmtId="0" fontId="68" fillId="2" borderId="72" xfId="6" applyFont="1" applyFill="1" applyBorder="1" applyAlignment="1" applyProtection="1">
      <alignment horizontal="center" vertical="center" wrapText="1"/>
      <protection locked="0"/>
    </xf>
    <xf numFmtId="0" fontId="68" fillId="2" borderId="73" xfId="6" applyFont="1" applyFill="1" applyBorder="1" applyAlignment="1" applyProtection="1">
      <alignment horizontal="center" vertical="center" wrapText="1"/>
      <protection locked="0"/>
    </xf>
    <xf numFmtId="16" fontId="16" fillId="0" borderId="76" xfId="50" applyNumberFormat="1" applyFont="1" applyBorder="1" applyAlignment="1" applyProtection="1">
      <alignment horizontal="center" vertical="center"/>
      <protection locked="0"/>
    </xf>
    <xf numFmtId="16" fontId="16" fillId="0" borderId="19" xfId="50" applyNumberFormat="1" applyFont="1" applyBorder="1" applyAlignment="1">
      <alignment horizontal="center" vertical="center"/>
    </xf>
    <xf numFmtId="0" fontId="7" fillId="3" borderId="0" xfId="48" applyFont="1" applyFill="1" applyBorder="1" applyAlignment="1">
      <alignment horizontal="center" vertical="center"/>
    </xf>
    <xf numFmtId="0" fontId="14" fillId="2" borderId="7" xfId="6" applyFont="1" applyFill="1" applyBorder="1" applyAlignment="1">
      <alignment horizontal="center" vertical="center"/>
    </xf>
    <xf numFmtId="0" fontId="14" fillId="2" borderId="5" xfId="6" applyFont="1" applyFill="1" applyBorder="1" applyAlignment="1">
      <alignment horizontal="center" vertical="center"/>
    </xf>
    <xf numFmtId="0" fontId="14" fillId="2" borderId="1" xfId="6" applyFont="1" applyFill="1" applyBorder="1" applyAlignment="1">
      <alignment horizontal="center" vertical="center"/>
    </xf>
    <xf numFmtId="0" fontId="14" fillId="2" borderId="20" xfId="6" applyFont="1" applyFill="1" applyBorder="1" applyAlignment="1">
      <alignment horizontal="center" vertical="center"/>
    </xf>
    <xf numFmtId="174" fontId="16" fillId="0" borderId="3" xfId="50" applyNumberFormat="1" applyFont="1" applyBorder="1" applyAlignment="1">
      <alignment horizontal="center" vertical="center"/>
    </xf>
    <xf numFmtId="174" fontId="16" fillId="0" borderId="32" xfId="50" applyNumberFormat="1" applyFont="1" applyBorder="1" applyAlignment="1">
      <alignment horizontal="center" vertical="center"/>
    </xf>
    <xf numFmtId="16" fontId="16" fillId="0" borderId="4" xfId="50" applyNumberFormat="1" applyFont="1" applyBorder="1" applyAlignment="1">
      <alignment horizontal="center" vertical="center"/>
    </xf>
    <xf numFmtId="16" fontId="16" fillId="0" borderId="11" xfId="50" applyNumberFormat="1" applyFont="1" applyBorder="1" applyAlignment="1">
      <alignment horizontal="center" vertical="center"/>
    </xf>
    <xf numFmtId="0" fontId="76" fillId="3" borderId="0" xfId="48" applyFont="1" applyFill="1" applyBorder="1" applyAlignment="1">
      <alignment horizontal="center" vertical="center"/>
    </xf>
    <xf numFmtId="0" fontId="14" fillId="2" borderId="8" xfId="6" applyFont="1" applyFill="1" applyBorder="1" applyAlignment="1">
      <alignment horizontal="center" vertical="center"/>
    </xf>
    <xf numFmtId="0" fontId="14" fillId="2" borderId="7" xfId="6" applyFont="1" applyFill="1" applyBorder="1" applyAlignment="1">
      <alignment horizontal="center" vertical="center" wrapText="1"/>
    </xf>
    <xf numFmtId="0" fontId="14" fillId="2" borderId="1" xfId="6" applyFont="1" applyFill="1" applyBorder="1" applyAlignment="1">
      <alignment horizontal="center" vertical="center" wrapText="1"/>
    </xf>
    <xf numFmtId="174" fontId="16" fillId="0" borderId="10" xfId="50" applyNumberFormat="1" applyFont="1" applyBorder="1" applyAlignment="1">
      <alignment horizontal="center" vertical="center"/>
    </xf>
    <xf numFmtId="0" fontId="52" fillId="3" borderId="31" xfId="48" applyFont="1" applyFill="1" applyBorder="1" applyAlignment="1">
      <alignment horizontal="center" vertical="center"/>
    </xf>
    <xf numFmtId="0" fontId="52" fillId="3" borderId="14" xfId="48" applyFont="1" applyFill="1" applyBorder="1" applyAlignment="1">
      <alignment horizontal="center" vertical="center"/>
    </xf>
    <xf numFmtId="0" fontId="52" fillId="3" borderId="34" xfId="48" applyFont="1" applyFill="1" applyBorder="1" applyAlignment="1">
      <alignment horizontal="center" vertical="center"/>
    </xf>
    <xf numFmtId="0" fontId="52" fillId="3" borderId="17" xfId="48" applyFont="1" applyFill="1" applyBorder="1" applyAlignment="1">
      <alignment horizontal="center" vertical="center"/>
    </xf>
    <xf numFmtId="0" fontId="4" fillId="4" borderId="38" xfId="48" applyFont="1" applyFill="1" applyBorder="1" applyAlignment="1">
      <alignment horizontal="center" vertical="center" wrapText="1"/>
    </xf>
    <xf numFmtId="0" fontId="4" fillId="4" borderId="39" xfId="48" applyFont="1" applyFill="1" applyBorder="1" applyAlignment="1">
      <alignment horizontal="center" vertical="center" wrapText="1"/>
    </xf>
    <xf numFmtId="0" fontId="4" fillId="4" borderId="40" xfId="48" applyFont="1" applyFill="1" applyBorder="1" applyAlignment="1">
      <alignment horizontal="center" vertical="center" wrapText="1"/>
    </xf>
    <xf numFmtId="16" fontId="16" fillId="0" borderId="4" xfId="50" applyNumberFormat="1" applyFont="1" applyBorder="1" applyAlignment="1">
      <alignment horizontal="center" vertical="center" wrapText="1"/>
    </xf>
    <xf numFmtId="0" fontId="22" fillId="2" borderId="37" xfId="54" applyFont="1" applyFill="1" applyBorder="1" applyAlignment="1">
      <alignment horizontal="center" vertical="center"/>
    </xf>
    <xf numFmtId="0" fontId="22" fillId="2" borderId="9" xfId="54" applyFont="1" applyFill="1" applyBorder="1" applyAlignment="1">
      <alignment horizontal="center" vertical="center"/>
    </xf>
    <xf numFmtId="0" fontId="22" fillId="2" borderId="13" xfId="54" applyFont="1" applyFill="1" applyBorder="1" applyAlignment="1">
      <alignment horizontal="center" vertical="center"/>
    </xf>
    <xf numFmtId="0" fontId="22" fillId="4" borderId="2" xfId="48" applyFont="1" applyFill="1" applyBorder="1" applyAlignment="1">
      <alignment horizontal="center" vertical="center" wrapText="1"/>
    </xf>
    <xf numFmtId="0" fontId="22" fillId="4" borderId="63" xfId="48" applyFont="1" applyFill="1" applyBorder="1" applyAlignment="1">
      <alignment horizontal="center" vertical="center" wrapText="1"/>
    </xf>
    <xf numFmtId="0" fontId="22" fillId="4" borderId="64" xfId="48" applyFont="1" applyFill="1" applyBorder="1" applyAlignment="1">
      <alignment horizontal="center" vertical="center" wrapText="1"/>
    </xf>
    <xf numFmtId="0" fontId="22" fillId="4" borderId="37" xfId="48" applyFont="1" applyFill="1" applyBorder="1" applyAlignment="1">
      <alignment horizontal="center" vertical="center"/>
    </xf>
    <xf numFmtId="0" fontId="22" fillId="4" borderId="9" xfId="48" applyFont="1" applyFill="1" applyBorder="1" applyAlignment="1">
      <alignment horizontal="center" vertical="center"/>
    </xf>
    <xf numFmtId="0" fontId="22" fillId="4" borderId="13" xfId="48" applyFont="1" applyFill="1" applyBorder="1" applyAlignment="1">
      <alignment horizontal="center" vertical="center"/>
    </xf>
    <xf numFmtId="174" fontId="16" fillId="0" borderId="47" xfId="50" applyNumberFormat="1" applyFont="1" applyBorder="1" applyAlignment="1">
      <alignment horizontal="center" vertical="center"/>
    </xf>
    <xf numFmtId="174" fontId="16" fillId="0" borderId="83" xfId="50" applyNumberFormat="1" applyFont="1" applyBorder="1" applyAlignment="1">
      <alignment horizontal="center" vertical="center"/>
    </xf>
    <xf numFmtId="174" fontId="16" fillId="0" borderId="84" xfId="50" applyNumberFormat="1" applyFont="1" applyBorder="1" applyAlignment="1">
      <alignment horizontal="center" vertical="center"/>
    </xf>
    <xf numFmtId="174" fontId="16" fillId="0" borderId="15" xfId="50" applyNumberFormat="1" applyFont="1" applyBorder="1" applyAlignment="1">
      <alignment horizontal="center" vertical="center"/>
    </xf>
    <xf numFmtId="174" fontId="16" fillId="0" borderId="48" xfId="50" applyNumberFormat="1" applyFont="1" applyBorder="1" applyAlignment="1">
      <alignment horizontal="center" vertical="center"/>
    </xf>
    <xf numFmtId="174" fontId="16" fillId="0" borderId="51" xfId="50" quotePrefix="1" applyNumberFormat="1" applyFont="1" applyFill="1" applyBorder="1" applyAlignment="1">
      <alignment horizontal="center" vertical="center"/>
    </xf>
    <xf numFmtId="174" fontId="16" fillId="0" borderId="4" xfId="50" applyNumberFormat="1" applyFont="1" applyFill="1" applyBorder="1" applyAlignment="1">
      <alignment horizontal="center" vertical="center"/>
    </xf>
    <xf numFmtId="174" fontId="16" fillId="0" borderId="42" xfId="50" applyNumberFormat="1" applyFont="1" applyFill="1" applyBorder="1" applyAlignment="1">
      <alignment horizontal="center" vertical="center"/>
    </xf>
    <xf numFmtId="174" fontId="16" fillId="0" borderId="82" xfId="50" applyNumberFormat="1" applyFont="1" applyFill="1" applyBorder="1" applyAlignment="1">
      <alignment horizontal="center" vertical="center"/>
    </xf>
    <xf numFmtId="16" fontId="16" fillId="0" borderId="76" xfId="50" applyNumberFormat="1" applyFont="1" applyBorder="1" applyAlignment="1">
      <alignment horizontal="center" vertical="center"/>
    </xf>
    <xf numFmtId="0" fontId="7" fillId="2" borderId="0" xfId="54" applyFont="1" applyFill="1" applyBorder="1" applyAlignment="1">
      <alignment horizontal="center" vertical="center"/>
    </xf>
    <xf numFmtId="0" fontId="14" fillId="2" borderId="0" xfId="6" applyFont="1" applyFill="1" applyBorder="1" applyAlignment="1">
      <alignment horizontal="center" vertical="center" wrapText="1"/>
    </xf>
    <xf numFmtId="0" fontId="14" fillId="2" borderId="8" xfId="6" applyFont="1" applyFill="1" applyBorder="1" applyAlignment="1">
      <alignment horizontal="center" vertical="center" wrapText="1"/>
    </xf>
    <xf numFmtId="0" fontId="14" fillId="2" borderId="12" xfId="6" applyFont="1" applyFill="1" applyBorder="1" applyAlignment="1">
      <alignment horizontal="center" vertical="center" wrapText="1"/>
    </xf>
    <xf numFmtId="0" fontId="14" fillId="2" borderId="3" xfId="6" applyFont="1" applyFill="1" applyBorder="1" applyAlignment="1">
      <alignment horizontal="center" vertical="center"/>
    </xf>
    <xf numFmtId="0" fontId="14" fillId="2" borderId="4" xfId="6" applyFont="1" applyFill="1" applyBorder="1" applyAlignment="1">
      <alignment horizontal="center" vertical="center"/>
    </xf>
    <xf numFmtId="0" fontId="14" fillId="2" borderId="10" xfId="6" applyFont="1" applyFill="1" applyBorder="1" applyAlignment="1">
      <alignment horizontal="center" vertical="center"/>
    </xf>
    <xf numFmtId="0" fontId="14" fillId="2" borderId="11" xfId="6" applyFont="1" applyFill="1" applyBorder="1" applyAlignment="1">
      <alignment horizontal="center" vertical="center"/>
    </xf>
    <xf numFmtId="0" fontId="11" fillId="5" borderId="0" xfId="54" applyFont="1" applyFill="1" applyBorder="1" applyAlignment="1">
      <alignment horizontal="center" vertical="center"/>
    </xf>
    <xf numFmtId="0" fontId="14" fillId="2" borderId="9" xfId="6" applyFont="1" applyFill="1" applyBorder="1" applyAlignment="1">
      <alignment horizontal="center" vertical="center" wrapText="1"/>
    </xf>
    <xf numFmtId="0" fontId="14" fillId="2" borderId="13" xfId="6" applyFont="1" applyFill="1" applyBorder="1" applyAlignment="1">
      <alignment horizontal="center" vertical="center" wrapText="1"/>
    </xf>
    <xf numFmtId="0" fontId="14" fillId="2" borderId="2" xfId="6" applyFont="1" applyFill="1" applyBorder="1" applyAlignment="1">
      <alignment horizontal="center" vertical="center"/>
    </xf>
  </cellXfs>
  <cellStyles count="158">
    <cellStyle name="20% - 强调文字颜色 1" xfId="29" xr:uid="{00000000-0005-0000-0000-000000000000}"/>
    <cellStyle name="20% - 强调文字颜色 2" xfId="18" xr:uid="{00000000-0005-0000-0000-000001000000}"/>
    <cellStyle name="20% - 强调文字颜色 3" xfId="30" xr:uid="{00000000-0005-0000-0000-000002000000}"/>
    <cellStyle name="20% - 强调文字颜色 4" xfId="31" xr:uid="{00000000-0005-0000-0000-000003000000}"/>
    <cellStyle name="20% - 强调文字颜色 5" xfId="32" xr:uid="{00000000-0005-0000-0000-000004000000}"/>
    <cellStyle name="20% - 强调文字颜色 6" xfId="2" xr:uid="{00000000-0005-0000-0000-000005000000}"/>
    <cellStyle name="40% - 强调文字颜色 1" xfId="25" xr:uid="{00000000-0005-0000-0000-000006000000}"/>
    <cellStyle name="40% - 强调文字颜色 2" xfId="27" xr:uid="{00000000-0005-0000-0000-000007000000}"/>
    <cellStyle name="40% - 强调文字颜色 3" xfId="28" xr:uid="{00000000-0005-0000-0000-000008000000}"/>
    <cellStyle name="40% - 强调文字颜色 4" xfId="24" xr:uid="{00000000-0005-0000-0000-000009000000}"/>
    <cellStyle name="40% - 强调文字颜色 5" xfId="26" xr:uid="{00000000-0005-0000-0000-00000A000000}"/>
    <cellStyle name="40% - 强调文字颜色 6" xfId="11" xr:uid="{00000000-0005-0000-0000-00000B000000}"/>
    <cellStyle name="60% - 强调文字颜色 1" xfId="33" xr:uid="{00000000-0005-0000-0000-00000C000000}"/>
    <cellStyle name="60% - 强调文字颜色 2" xfId="34" xr:uid="{00000000-0005-0000-0000-00000D000000}"/>
    <cellStyle name="60% - 强调文字颜色 3" xfId="35" xr:uid="{00000000-0005-0000-0000-00000E000000}"/>
    <cellStyle name="60% - 强调文字颜色 4" xfId="36" xr:uid="{00000000-0005-0000-0000-00000F000000}"/>
    <cellStyle name="60% - 强调文字颜色 5" xfId="37" xr:uid="{00000000-0005-0000-0000-000010000000}"/>
    <cellStyle name="60% - 强调文字颜色 6" xfId="38" xr:uid="{00000000-0005-0000-0000-000011000000}"/>
    <cellStyle name="Comma [0] 2" xfId="149" xr:uid="{00000000-0005-0000-0000-000012000000}"/>
    <cellStyle name="Comma 2" xfId="40" xr:uid="{00000000-0005-0000-0000-000013000000}"/>
    <cellStyle name="Hyperlink" xfId="5" builtinId="8"/>
    <cellStyle name="Normal" xfId="0" builtinId="0"/>
    <cellStyle name="Normal 17" xfId="41" xr:uid="{00000000-0005-0000-0000-000016000000}"/>
    <cellStyle name="Normal 18" xfId="43" xr:uid="{00000000-0005-0000-0000-000017000000}"/>
    <cellStyle name="Normal 18 2" xfId="44" xr:uid="{00000000-0005-0000-0000-000018000000}"/>
    <cellStyle name="Normal 2" xfId="45" xr:uid="{00000000-0005-0000-0000-000019000000}"/>
    <cellStyle name="Normal 2 2" xfId="46" xr:uid="{00000000-0005-0000-0000-00001A000000}"/>
    <cellStyle name="Normal 2 3" xfId="150" xr:uid="{00000000-0005-0000-0000-00001B000000}"/>
    <cellStyle name="Normal 3" xfId="148" xr:uid="{00000000-0005-0000-0000-00001C000000}"/>
    <cellStyle name="Normal 81" xfId="47" xr:uid="{00000000-0005-0000-0000-00001D000000}"/>
    <cellStyle name="Normal_EUROPE" xfId="48" xr:uid="{00000000-0005-0000-0000-00001E000000}"/>
    <cellStyle name="Normal_HCM-PORT KELANG" xfId="49" xr:uid="{00000000-0005-0000-0000-00001F000000}"/>
    <cellStyle name="Normal_MED" xfId="50" xr:uid="{00000000-0005-0000-0000-000020000000}"/>
    <cellStyle name="Normal_MED (1)" xfId="51" xr:uid="{00000000-0005-0000-0000-000021000000}"/>
    <cellStyle name="Normal_MENU" xfId="53" xr:uid="{00000000-0005-0000-0000-000022000000}"/>
    <cellStyle name="Normal_PERSIAN GULF" xfId="54" xr:uid="{00000000-0005-0000-0000-000023000000}"/>
    <cellStyle name="Normal_PERSIAN GULF 2" xfId="22" xr:uid="{00000000-0005-0000-0000-000024000000}"/>
    <cellStyle name="Normal_Persian Gulf via HKG" xfId="55" xr:uid="{00000000-0005-0000-0000-000025000000}"/>
    <cellStyle name="Normal_Sheet1" xfId="6" xr:uid="{00000000-0005-0000-0000-000026000000}"/>
    <cellStyle name="Normal_SOUTH AFRICA" xfId="13" xr:uid="{00000000-0005-0000-0000-000027000000}"/>
    <cellStyle name="Normal_US WC &amp; Canada" xfId="57" xr:uid="{00000000-0005-0000-0000-000028000000}"/>
    <cellStyle name="normální 2" xfId="59" xr:uid="{00000000-0005-0000-0000-000029000000}"/>
    <cellStyle name="normální 2 2" xfId="56" xr:uid="{00000000-0005-0000-0000-00002A000000}"/>
    <cellStyle name="normální 2 2 2" xfId="60" xr:uid="{00000000-0005-0000-0000-00002B000000}"/>
    <cellStyle name="normální 2 3" xfId="61" xr:uid="{00000000-0005-0000-0000-00002C000000}"/>
    <cellStyle name="normální 2_Xl0001353" xfId="62" xr:uid="{00000000-0005-0000-0000-00002D000000}"/>
    <cellStyle name="normální_04Road" xfId="63" xr:uid="{00000000-0005-0000-0000-00002E000000}"/>
    <cellStyle name="쉼표 [0] 2" xfId="151" xr:uid="{00000000-0005-0000-0000-00002F000000}"/>
    <cellStyle name="쉼표 [0] 3" xfId="152" xr:uid="{00000000-0005-0000-0000-000030000000}"/>
    <cellStyle name="표준 2" xfId="153" xr:uid="{00000000-0005-0000-0000-000031000000}"/>
    <cellStyle name="표준 4" xfId="154" xr:uid="{00000000-0005-0000-0000-000032000000}"/>
    <cellStyle name="표준_LOOP 3 LR-2005(CEX)" xfId="64" xr:uid="{00000000-0005-0000-0000-000033000000}"/>
    <cellStyle name="一般_2008-10-28 Long Term Schedule CTS SVC" xfId="65" xr:uid="{00000000-0005-0000-0000-000034000000}"/>
    <cellStyle name="好" xfId="66" xr:uid="{00000000-0005-0000-0000-000035000000}"/>
    <cellStyle name="好_MED WB ARB 1st Quarter 2013" xfId="67" xr:uid="{00000000-0005-0000-0000-000036000000}"/>
    <cellStyle name="好_MED WB ARB 1st Quarter 2015" xfId="19" xr:uid="{00000000-0005-0000-0000-000037000000}"/>
    <cellStyle name="好_MED WB ARB 1st Quarter 2015v2" xfId="68" xr:uid="{00000000-0005-0000-0000-000038000000}"/>
    <cellStyle name="好_MED WB ARB 2nd Quarter 2014" xfId="7" xr:uid="{00000000-0005-0000-0000-000039000000}"/>
    <cellStyle name="好_MED WB ARB 2nd Quarter 2014V2" xfId="69" xr:uid="{00000000-0005-0000-0000-00003A000000}"/>
    <cellStyle name="好_MED WB ARB 3rd Quarter 2013" xfId="70" xr:uid="{00000000-0005-0000-0000-00003B000000}"/>
    <cellStyle name="好_MED WB ARB 4th Quarter 2013V1" xfId="71" xr:uid="{00000000-0005-0000-0000-00003C000000}"/>
    <cellStyle name="好_NW EUR SVC Westbound RF Arbitraries 2nd Qtr 2014" xfId="72" xr:uid="{00000000-0005-0000-0000-00003D000000}"/>
    <cellStyle name="好_NW EUR SVC Westbound RF Arbitraries 3rd Qtr 2013" xfId="73" xr:uid="{00000000-0005-0000-0000-00003E000000}"/>
    <cellStyle name="好_NW EUR SVC Westbound RF Arbitraries 3rd Qtr 2014" xfId="74" xr:uid="{00000000-0005-0000-0000-00003F000000}"/>
    <cellStyle name="好_NWE 2011 3rd qu WB ARB proposal" xfId="75" xr:uid="{00000000-0005-0000-0000-000040000000}"/>
    <cellStyle name="好_NWE 2011 4thQ WB ARB proposal" xfId="76" xr:uid="{00000000-0005-0000-0000-000041000000}"/>
    <cellStyle name="好_NWE WB ARB 1st Quarter 2013" xfId="77" xr:uid="{00000000-0005-0000-0000-000042000000}"/>
    <cellStyle name="好_NWE WB ARB 1st Quarter 2013V2" xfId="78" xr:uid="{00000000-0005-0000-0000-000043000000}"/>
    <cellStyle name="好_NWE WB ARB 1st Quarter 2014" xfId="14" xr:uid="{00000000-0005-0000-0000-000044000000}"/>
    <cellStyle name="好_NWE WB ARB 2nd Quarter 2012 proposals" xfId="79" xr:uid="{00000000-0005-0000-0000-000045000000}"/>
    <cellStyle name="好_NWE WB ARB 2nd Quarter 2013" xfId="58" xr:uid="{00000000-0005-0000-0000-000046000000}"/>
    <cellStyle name="好_NWE WB ARB 2nd Quarter 2013 V1" xfId="81" xr:uid="{00000000-0005-0000-0000-000047000000}"/>
    <cellStyle name="好_NWE WB ARB 2nd Quarter 2013 V4" xfId="82" xr:uid="{00000000-0005-0000-0000-000048000000}"/>
    <cellStyle name="好_NWE WB ARB 2nd Quarter 2014(20140529-20140630)" xfId="83" xr:uid="{00000000-0005-0000-0000-000049000000}"/>
    <cellStyle name="好_NWE WB ARB 2nd Quarter 2014v2" xfId="84" xr:uid="{00000000-0005-0000-0000-00004A000000}"/>
    <cellStyle name="好_NWE WB ARB 2nd Quarter 2014v3 (1)" xfId="85" xr:uid="{00000000-0005-0000-0000-00004B000000}"/>
    <cellStyle name="好_NWE WB ARB 3rd Quarter 2012" xfId="86" xr:uid="{00000000-0005-0000-0000-00004C000000}"/>
    <cellStyle name="好_NWE WB ARB 3rd Quarter 2013" xfId="87" xr:uid="{00000000-0005-0000-0000-00004D000000}"/>
    <cellStyle name="好_NWE WB ARB 3rd Quarter 2014" xfId="88" xr:uid="{00000000-0005-0000-0000-00004E000000}"/>
    <cellStyle name="好_NWE WB ARB 4th Quarter 2012" xfId="89" xr:uid="{00000000-0005-0000-0000-00004F000000}"/>
    <cellStyle name="好_NWE WB ARB 4th Quarter 2012 update" xfId="90" xr:uid="{00000000-0005-0000-0000-000050000000}"/>
    <cellStyle name="好_NWE WB ARB 4th Quarter 2013" xfId="91" xr:uid="{00000000-0005-0000-0000-000051000000}"/>
    <cellStyle name="好_NWE WB ARB 4th Quarter 2014" xfId="92" xr:uid="{00000000-0005-0000-0000-000052000000}"/>
    <cellStyle name="好_NWE WB ARB NOV 25-DEC 31 2011" xfId="17" xr:uid="{00000000-0005-0000-0000-000053000000}"/>
    <cellStyle name="好_NWE WB ARB Q1 2012" xfId="4" xr:uid="{00000000-0005-0000-0000-000054000000}"/>
    <cellStyle name="好_REVISED NWE WB ARB 3rd Quarter 2013" xfId="93" xr:uid="{00000000-0005-0000-0000-000055000000}"/>
    <cellStyle name="好_UPDATED NWE WB ARB 1st Quarter 2013" xfId="21" xr:uid="{00000000-0005-0000-0000-000056000000}"/>
    <cellStyle name="差" xfId="94" xr:uid="{00000000-0005-0000-0000-000057000000}"/>
    <cellStyle name="差_MED WB ARB 1st Quarter 2013" xfId="95" xr:uid="{00000000-0005-0000-0000-000058000000}"/>
    <cellStyle name="差_MED WB ARB 1st Quarter 2015" xfId="96" xr:uid="{00000000-0005-0000-0000-000059000000}"/>
    <cellStyle name="差_MED WB ARB 1st Quarter 2015v2" xfId="97" xr:uid="{00000000-0005-0000-0000-00005A000000}"/>
    <cellStyle name="差_MED WB ARB 2nd Quarter 2014" xfId="99" xr:uid="{00000000-0005-0000-0000-00005B000000}"/>
    <cellStyle name="差_MED WB ARB 2nd Quarter 2014V2" xfId="98" xr:uid="{00000000-0005-0000-0000-00005C000000}"/>
    <cellStyle name="差_MED WB ARB 3rd Quarter 2013" xfId="100" xr:uid="{00000000-0005-0000-0000-00005D000000}"/>
    <cellStyle name="差_MED WB ARB 4th Quarter 2013V1" xfId="101" xr:uid="{00000000-0005-0000-0000-00005E000000}"/>
    <cellStyle name="差_NW EUR SVC Westbound RF Arbitraries 2nd Qtr 2014" xfId="102" xr:uid="{00000000-0005-0000-0000-00005F000000}"/>
    <cellStyle name="差_NW EUR SVC Westbound RF Arbitraries 3rd Qtr 2013" xfId="16" xr:uid="{00000000-0005-0000-0000-000060000000}"/>
    <cellStyle name="差_NW EUR SVC Westbound RF Arbitraries 3rd Qtr 2014" xfId="103" xr:uid="{00000000-0005-0000-0000-000061000000}"/>
    <cellStyle name="差_NWE 2011 3rd qu WB ARB proposal" xfId="105" xr:uid="{00000000-0005-0000-0000-000062000000}"/>
    <cellStyle name="差_NWE 2011 4thQ WB ARB proposal" xfId="106" xr:uid="{00000000-0005-0000-0000-000063000000}"/>
    <cellStyle name="差_NWE WB ARB 1st Quarter 2013" xfId="107" xr:uid="{00000000-0005-0000-0000-000064000000}"/>
    <cellStyle name="差_NWE WB ARB 1st Quarter 2013V2" xfId="15" xr:uid="{00000000-0005-0000-0000-000065000000}"/>
    <cellStyle name="差_NWE WB ARB 1st Quarter 2014" xfId="108" xr:uid="{00000000-0005-0000-0000-000066000000}"/>
    <cellStyle name="差_NWE WB ARB 2nd Quarter 2012 proposals" xfId="109" xr:uid="{00000000-0005-0000-0000-000067000000}"/>
    <cellStyle name="差_NWE WB ARB 2nd Quarter 2013" xfId="110" xr:uid="{00000000-0005-0000-0000-000068000000}"/>
    <cellStyle name="差_NWE WB ARB 2nd Quarter 2013 V1" xfId="111" xr:uid="{00000000-0005-0000-0000-000069000000}"/>
    <cellStyle name="差_NWE WB ARB 2nd Quarter 2013 V4" xfId="80" xr:uid="{00000000-0005-0000-0000-00006A000000}"/>
    <cellStyle name="差_NWE WB ARB 2nd Quarter 2014(20140529-20140630)" xfId="112" xr:uid="{00000000-0005-0000-0000-00006B000000}"/>
    <cellStyle name="差_NWE WB ARB 2nd Quarter 2014v2" xfId="23" xr:uid="{00000000-0005-0000-0000-00006C000000}"/>
    <cellStyle name="差_NWE WB ARB 2nd Quarter 2014v3 (1)" xfId="113" xr:uid="{00000000-0005-0000-0000-00006D000000}"/>
    <cellStyle name="差_NWE WB ARB 3rd Quarter 2012" xfId="115" xr:uid="{00000000-0005-0000-0000-00006E000000}"/>
    <cellStyle name="差_NWE WB ARB 3rd Quarter 2013" xfId="104" xr:uid="{00000000-0005-0000-0000-00006F000000}"/>
    <cellStyle name="差_NWE WB ARB 3rd Quarter 2014" xfId="116" xr:uid="{00000000-0005-0000-0000-000070000000}"/>
    <cellStyle name="差_NWE WB ARB 4th Quarter 2012" xfId="117" xr:uid="{00000000-0005-0000-0000-000071000000}"/>
    <cellStyle name="差_NWE WB ARB 4th Quarter 2012 update" xfId="118" xr:uid="{00000000-0005-0000-0000-000072000000}"/>
    <cellStyle name="差_NWE WB ARB 4th Quarter 2013" xfId="119" xr:uid="{00000000-0005-0000-0000-000073000000}"/>
    <cellStyle name="差_NWE WB ARB 4th Quarter 2014" xfId="120" xr:uid="{00000000-0005-0000-0000-000074000000}"/>
    <cellStyle name="差_NWE WB ARB NOV 25-DEC 31 2011" xfId="121" xr:uid="{00000000-0005-0000-0000-000075000000}"/>
    <cellStyle name="差_NWE WB ARB Q1 2012" xfId="122" xr:uid="{00000000-0005-0000-0000-000076000000}"/>
    <cellStyle name="差_REVISED NWE WB ARB 3rd Quarter 2013" xfId="123" xr:uid="{00000000-0005-0000-0000-000077000000}"/>
    <cellStyle name="差_UPDATED NWE WB ARB 1st Quarter 2013" xfId="124" xr:uid="{00000000-0005-0000-0000-000078000000}"/>
    <cellStyle name="常规 2" xfId="8" xr:uid="{00000000-0005-0000-0000-000079000000}"/>
    <cellStyle name="常规 2 2" xfId="20" xr:uid="{00000000-0005-0000-0000-00007A000000}"/>
    <cellStyle name="常规 2 2 2" xfId="125" xr:uid="{00000000-0005-0000-0000-00007B000000}"/>
    <cellStyle name="常规 2 3" xfId="12" xr:uid="{00000000-0005-0000-0000-00007C000000}"/>
    <cellStyle name="常规 2_Xl0001226" xfId="126" xr:uid="{00000000-0005-0000-0000-00007D000000}"/>
    <cellStyle name="常规 21" xfId="155" xr:uid="{00000000-0005-0000-0000-00007E000000}"/>
    <cellStyle name="常规 21 2" xfId="156" xr:uid="{00000000-0005-0000-0000-00007F000000}"/>
    <cellStyle name="常规 21 2 2 2" xfId="127" xr:uid="{00000000-0005-0000-0000-000080000000}"/>
    <cellStyle name="常规 3" xfId="128" xr:uid="{00000000-0005-0000-0000-000081000000}"/>
    <cellStyle name="常规 3 13" xfId="129" xr:uid="{00000000-0005-0000-0000-000082000000}"/>
    <cellStyle name="常规 3 2" xfId="52" xr:uid="{00000000-0005-0000-0000-000083000000}"/>
    <cellStyle name="常规 3 2 2 2" xfId="1" xr:uid="{00000000-0005-0000-0000-000084000000}"/>
    <cellStyle name="常规 3 3" xfId="157" xr:uid="{00000000-0005-0000-0000-000085000000}"/>
    <cellStyle name="常规 4" xfId="130" xr:uid="{00000000-0005-0000-0000-000086000000}"/>
    <cellStyle name="常规_AEN LTS(20071031) " xfId="131" xr:uid="{00000000-0005-0000-0000-000087000000}"/>
    <cellStyle name="强调文字颜色 1" xfId="132" xr:uid="{00000000-0005-0000-0000-000088000000}"/>
    <cellStyle name="强调文字颜色 2" xfId="3" xr:uid="{00000000-0005-0000-0000-000089000000}"/>
    <cellStyle name="强调文字颜色 3" xfId="133" xr:uid="{00000000-0005-0000-0000-00008A000000}"/>
    <cellStyle name="强调文字颜色 4" xfId="134" xr:uid="{00000000-0005-0000-0000-00008B000000}"/>
    <cellStyle name="强调文字颜色 5" xfId="135" xr:uid="{00000000-0005-0000-0000-00008C000000}"/>
    <cellStyle name="强调文字颜色 6" xfId="136" xr:uid="{00000000-0005-0000-0000-00008D000000}"/>
    <cellStyle name="标题" xfId="137" xr:uid="{00000000-0005-0000-0000-00008E000000}"/>
    <cellStyle name="标题 1" xfId="138" xr:uid="{00000000-0005-0000-0000-00008F000000}"/>
    <cellStyle name="标题 2" xfId="139" xr:uid="{00000000-0005-0000-0000-000090000000}"/>
    <cellStyle name="标题 3" xfId="140" xr:uid="{00000000-0005-0000-0000-000091000000}"/>
    <cellStyle name="标题 4" xfId="39" xr:uid="{00000000-0005-0000-0000-000092000000}"/>
    <cellStyle name="标题_MED WB ARB 1st Quarter 2013" xfId="141" xr:uid="{00000000-0005-0000-0000-000093000000}"/>
    <cellStyle name="检查单元格" xfId="142" xr:uid="{00000000-0005-0000-0000-000094000000}"/>
    <cellStyle name="汇总" xfId="42" xr:uid="{00000000-0005-0000-0000-000095000000}"/>
    <cellStyle name="注释" xfId="143" xr:uid="{00000000-0005-0000-0000-000096000000}"/>
    <cellStyle name="解释性文本" xfId="114" xr:uid="{00000000-0005-0000-0000-000097000000}"/>
    <cellStyle name="警告文本" xfId="144" xr:uid="{00000000-0005-0000-0000-000098000000}"/>
    <cellStyle name="计算" xfId="10" xr:uid="{00000000-0005-0000-0000-000099000000}"/>
    <cellStyle name="输入" xfId="145" xr:uid="{00000000-0005-0000-0000-00009A000000}"/>
    <cellStyle name="输出" xfId="146" xr:uid="{00000000-0005-0000-0000-00009B000000}"/>
    <cellStyle name="适中" xfId="9" xr:uid="{00000000-0005-0000-0000-00009C000000}"/>
    <cellStyle name="链接单元格" xfId="147" xr:uid="{00000000-0005-0000-0000-00009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</xdr:rowOff>
    </xdr:from>
    <xdr:to>
      <xdr:col>1</xdr:col>
      <xdr:colOff>47625</xdr:colOff>
      <xdr:row>2</xdr:row>
      <xdr:rowOff>47625</xdr:rowOff>
    </xdr:to>
    <xdr:pic>
      <xdr:nvPicPr>
        <xdr:cNvPr id="1418255" name="Picture 1243">
          <a:extLst>
            <a:ext uri="{FF2B5EF4-FFF2-40B4-BE49-F238E27FC236}">
              <a16:creationId xmlns:a16="http://schemas.microsoft.com/office/drawing/2014/main" id="{00000000-0008-0000-0000-00000FA4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8FFFF"/>
            </a:clrFrom>
            <a:clrTo>
              <a:srgbClr val="F8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6675" y="9525"/>
          <a:ext cx="12001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0</xdr:col>
      <xdr:colOff>990600</xdr:colOff>
      <xdr:row>3</xdr:row>
      <xdr:rowOff>38100</xdr:rowOff>
    </xdr:to>
    <xdr:pic>
      <xdr:nvPicPr>
        <xdr:cNvPr id="1422355" name="Picture 1243">
          <a:extLst>
            <a:ext uri="{FF2B5EF4-FFF2-40B4-BE49-F238E27FC236}">
              <a16:creationId xmlns:a16="http://schemas.microsoft.com/office/drawing/2014/main" id="{00000000-0008-0000-0200-000013B4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575" y="47625"/>
          <a:ext cx="962025" cy="743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857250</xdr:colOff>
      <xdr:row>1</xdr:row>
      <xdr:rowOff>304800</xdr:rowOff>
    </xdr:to>
    <xdr:pic>
      <xdr:nvPicPr>
        <xdr:cNvPr id="1419279" name="Picture 1243">
          <a:extLst>
            <a:ext uri="{FF2B5EF4-FFF2-40B4-BE49-F238E27FC236}">
              <a16:creationId xmlns:a16="http://schemas.microsoft.com/office/drawing/2014/main" id="{00000000-0008-0000-0300-00000FA8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57250" cy="621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1</xdr:row>
      <xdr:rowOff>419100</xdr:rowOff>
    </xdr:to>
    <xdr:pic>
      <xdr:nvPicPr>
        <xdr:cNvPr id="1424399" name="Picture 1243">
          <a:extLst>
            <a:ext uri="{FF2B5EF4-FFF2-40B4-BE49-F238E27FC236}">
              <a16:creationId xmlns:a16="http://schemas.microsoft.com/office/drawing/2014/main" id="{00000000-0008-0000-0400-00000FBC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62025" cy="735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857250</xdr:colOff>
      <xdr:row>1</xdr:row>
      <xdr:rowOff>304800</xdr:rowOff>
    </xdr:to>
    <xdr:pic>
      <xdr:nvPicPr>
        <xdr:cNvPr id="2" name="Picture 124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57250" cy="621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923925</xdr:colOff>
      <xdr:row>2</xdr:row>
      <xdr:rowOff>57150</xdr:rowOff>
    </xdr:to>
    <xdr:pic>
      <xdr:nvPicPr>
        <xdr:cNvPr id="1421327" name="Picture 1243">
          <a:extLst>
            <a:ext uri="{FF2B5EF4-FFF2-40B4-BE49-F238E27FC236}">
              <a16:creationId xmlns:a16="http://schemas.microsoft.com/office/drawing/2014/main" id="{00000000-0008-0000-0700-00000FB0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050"/>
          <a:ext cx="923925" cy="671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828675</xdr:colOff>
      <xdr:row>1</xdr:row>
      <xdr:rowOff>314325</xdr:rowOff>
    </xdr:to>
    <xdr:pic>
      <xdr:nvPicPr>
        <xdr:cNvPr id="1423375" name="Picture 1243">
          <a:extLst>
            <a:ext uri="{FF2B5EF4-FFF2-40B4-BE49-F238E27FC236}">
              <a16:creationId xmlns:a16="http://schemas.microsoft.com/office/drawing/2014/main" id="{00000000-0008-0000-0800-00000FB8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28675" cy="631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0</xdr:col>
      <xdr:colOff>1314450</xdr:colOff>
      <xdr:row>2</xdr:row>
      <xdr:rowOff>152400</xdr:rowOff>
    </xdr:to>
    <xdr:pic>
      <xdr:nvPicPr>
        <xdr:cNvPr id="1420303" name="Picture 1243">
          <a:extLst>
            <a:ext uri="{FF2B5EF4-FFF2-40B4-BE49-F238E27FC236}">
              <a16:creationId xmlns:a16="http://schemas.microsoft.com/office/drawing/2014/main" id="{00000000-0008-0000-0600-00000FAC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8100"/>
          <a:ext cx="1314450" cy="748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828675</xdr:colOff>
      <xdr:row>1</xdr:row>
      <xdr:rowOff>314325</xdr:rowOff>
    </xdr:to>
    <xdr:pic>
      <xdr:nvPicPr>
        <xdr:cNvPr id="1370570" name="Picture 1243">
          <a:extLst>
            <a:ext uri="{FF2B5EF4-FFF2-40B4-BE49-F238E27FC236}">
              <a16:creationId xmlns:a16="http://schemas.microsoft.com/office/drawing/2014/main" id="{00000000-0008-0000-0900-0000CAE9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28675" cy="631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828675</xdr:colOff>
      <xdr:row>1</xdr:row>
      <xdr:rowOff>314325</xdr:rowOff>
    </xdr:to>
    <xdr:pic>
      <xdr:nvPicPr>
        <xdr:cNvPr id="1425423" name="Picture 1243">
          <a:extLst>
            <a:ext uri="{FF2B5EF4-FFF2-40B4-BE49-F238E27FC236}">
              <a16:creationId xmlns:a16="http://schemas.microsoft.com/office/drawing/2014/main" id="{00000000-0008-0000-0A00-00000FC0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28675" cy="631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857250</xdr:colOff>
      <xdr:row>1</xdr:row>
      <xdr:rowOff>304800</xdr:rowOff>
    </xdr:to>
    <xdr:pic>
      <xdr:nvPicPr>
        <xdr:cNvPr id="1408039" name="Picture 1243">
          <a:extLst>
            <a:ext uri="{FF2B5EF4-FFF2-40B4-BE49-F238E27FC236}">
              <a16:creationId xmlns:a16="http://schemas.microsoft.com/office/drawing/2014/main" id="{00000000-0008-0000-0B00-0000277C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57250" cy="621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0</xdr:col>
      <xdr:colOff>790575</xdr:colOff>
      <xdr:row>1</xdr:row>
      <xdr:rowOff>161925</xdr:rowOff>
    </xdr:to>
    <xdr:pic>
      <xdr:nvPicPr>
        <xdr:cNvPr id="1426447" name="Picture 1243">
          <a:extLst>
            <a:ext uri="{FF2B5EF4-FFF2-40B4-BE49-F238E27FC236}">
              <a16:creationId xmlns:a16="http://schemas.microsoft.com/office/drawing/2014/main" id="{00000000-0008-0000-0C00-00000FC4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" y="47625"/>
          <a:ext cx="7524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885825</xdr:colOff>
      <xdr:row>2</xdr:row>
      <xdr:rowOff>0</xdr:rowOff>
    </xdr:to>
    <xdr:pic>
      <xdr:nvPicPr>
        <xdr:cNvPr id="1427471" name="Picture 1243">
          <a:extLst>
            <a:ext uri="{FF2B5EF4-FFF2-40B4-BE49-F238E27FC236}">
              <a16:creationId xmlns:a16="http://schemas.microsoft.com/office/drawing/2014/main" id="{00000000-0008-0000-0D00-00000FC8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85825" cy="631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133350</xdr:colOff>
      <xdr:row>3</xdr:row>
      <xdr:rowOff>57150</xdr:rowOff>
    </xdr:to>
    <xdr:pic>
      <xdr:nvPicPr>
        <xdr:cNvPr id="1428495" name="Picture 1243">
          <a:extLst>
            <a:ext uri="{FF2B5EF4-FFF2-40B4-BE49-F238E27FC236}">
              <a16:creationId xmlns:a16="http://schemas.microsoft.com/office/drawing/2014/main" id="{00000000-0008-0000-0E00-00000FCC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7150"/>
          <a:ext cx="1708150" cy="824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0</xdr:rowOff>
    </xdr:from>
    <xdr:to>
      <xdr:col>0</xdr:col>
      <xdr:colOff>1524000</xdr:colOff>
      <xdr:row>2</xdr:row>
      <xdr:rowOff>190500</xdr:rowOff>
    </xdr:to>
    <xdr:pic>
      <xdr:nvPicPr>
        <xdr:cNvPr id="1429519" name="Picture 1243">
          <a:extLst>
            <a:ext uri="{FF2B5EF4-FFF2-40B4-BE49-F238E27FC236}">
              <a16:creationId xmlns:a16="http://schemas.microsoft.com/office/drawing/2014/main" id="{00000000-0008-0000-0F00-00000FD0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0" y="0"/>
          <a:ext cx="1123950" cy="824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0</xdr:col>
      <xdr:colOff>1076325</xdr:colOff>
      <xdr:row>2</xdr:row>
      <xdr:rowOff>57150</xdr:rowOff>
    </xdr:to>
    <xdr:pic>
      <xdr:nvPicPr>
        <xdr:cNvPr id="1431567" name="Picture 1243">
          <a:extLst>
            <a:ext uri="{FF2B5EF4-FFF2-40B4-BE49-F238E27FC236}">
              <a16:creationId xmlns:a16="http://schemas.microsoft.com/office/drawing/2014/main" id="{00000000-0008-0000-1400-00000FD8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50" y="0"/>
          <a:ext cx="981075" cy="690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0</xdr:col>
      <xdr:colOff>1190625</xdr:colOff>
      <xdr:row>2</xdr:row>
      <xdr:rowOff>171450</xdr:rowOff>
    </xdr:to>
    <xdr:pic>
      <xdr:nvPicPr>
        <xdr:cNvPr id="1434639" name="Picture 1243">
          <a:extLst>
            <a:ext uri="{FF2B5EF4-FFF2-40B4-BE49-F238E27FC236}">
              <a16:creationId xmlns:a16="http://schemas.microsoft.com/office/drawing/2014/main" id="{00000000-0008-0000-1500-00000FE41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66675"/>
          <a:ext cx="1038225" cy="7385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4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4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7" Type="http://schemas.openxmlformats.org/officeDocument/2006/relationships/comments" Target="../comments6.xml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vmlDrawing" Target="../drawings/vmlDrawing6.vml"/><Relationship Id="rId5" Type="http://schemas.openxmlformats.org/officeDocument/2006/relationships/drawing" Target="../drawings/drawing9.xml"/><Relationship Id="rId4" Type="http://schemas.openxmlformats.org/officeDocument/2006/relationships/printerSettings" Target="../printerSettings/printerSettings26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4.bin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11" Type="http://schemas.openxmlformats.org/officeDocument/2006/relationships/drawing" Target="../drawings/drawing10.xml"/><Relationship Id="rId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0.bin"/><Relationship Id="rId9" Type="http://schemas.openxmlformats.org/officeDocument/2006/relationships/printerSettings" Target="../printerSettings/printerSettings3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5" Type="http://schemas.openxmlformats.org/officeDocument/2006/relationships/comments" Target="../comments7.xml"/><Relationship Id="rId4" Type="http://schemas.openxmlformats.org/officeDocument/2006/relationships/vmlDrawing" Target="../drawings/vmlDrawing7.v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Relationship Id="rId4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9.bin"/><Relationship Id="rId13" Type="http://schemas.openxmlformats.org/officeDocument/2006/relationships/comments" Target="../comments8.xml"/><Relationship Id="rId3" Type="http://schemas.openxmlformats.org/officeDocument/2006/relationships/printerSettings" Target="../printerSettings/printerSettings44.bin"/><Relationship Id="rId7" Type="http://schemas.openxmlformats.org/officeDocument/2006/relationships/printerSettings" Target="../printerSettings/printerSettings48.bin"/><Relationship Id="rId12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Relationship Id="rId6" Type="http://schemas.openxmlformats.org/officeDocument/2006/relationships/printerSettings" Target="../printerSettings/printerSettings47.bin"/><Relationship Id="rId11" Type="http://schemas.openxmlformats.org/officeDocument/2006/relationships/drawing" Target="../drawings/drawing13.xml"/><Relationship Id="rId5" Type="http://schemas.openxmlformats.org/officeDocument/2006/relationships/printerSettings" Target="../printerSettings/printerSettings46.bin"/><Relationship Id="rId10" Type="http://schemas.openxmlformats.org/officeDocument/2006/relationships/printerSettings" Target="../printerSettings/printerSettings51.bin"/><Relationship Id="rId4" Type="http://schemas.openxmlformats.org/officeDocument/2006/relationships/printerSettings" Target="../printerSettings/printerSettings45.bin"/><Relationship Id="rId9" Type="http://schemas.openxmlformats.org/officeDocument/2006/relationships/printerSettings" Target="../printerSettings/printerSettings5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53.bin"/><Relationship Id="rId1" Type="http://schemas.openxmlformats.org/officeDocument/2006/relationships/printerSettings" Target="../printerSettings/printerSettings52.bin"/><Relationship Id="rId5" Type="http://schemas.openxmlformats.org/officeDocument/2006/relationships/comments" Target="../comments9.xml"/><Relationship Id="rId4" Type="http://schemas.openxmlformats.org/officeDocument/2006/relationships/vmlDrawing" Target="../drawings/vmlDrawing9.v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55.bin"/><Relationship Id="rId1" Type="http://schemas.openxmlformats.org/officeDocument/2006/relationships/printerSettings" Target="../printerSettings/printerSettings5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4.bin"/><Relationship Id="rId3" Type="http://schemas.openxmlformats.org/officeDocument/2006/relationships/printerSettings" Target="../printerSettings/printerSettings59.bin"/><Relationship Id="rId7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Relationship Id="rId6" Type="http://schemas.openxmlformats.org/officeDocument/2006/relationships/printerSettings" Target="../printerSettings/printerSettings62.bin"/><Relationship Id="rId11" Type="http://schemas.openxmlformats.org/officeDocument/2006/relationships/drawing" Target="../drawings/drawing16.xml"/><Relationship Id="rId5" Type="http://schemas.openxmlformats.org/officeDocument/2006/relationships/printerSettings" Target="../printerSettings/printerSettings61.bin"/><Relationship Id="rId10" Type="http://schemas.openxmlformats.org/officeDocument/2006/relationships/printerSettings" Target="../printerSettings/printerSettings66.bin"/><Relationship Id="rId4" Type="http://schemas.openxmlformats.org/officeDocument/2006/relationships/printerSettings" Target="../printerSettings/printerSettings60.bin"/><Relationship Id="rId9" Type="http://schemas.openxmlformats.org/officeDocument/2006/relationships/printerSettings" Target="../printerSettings/printerSettings65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4.bin"/><Relationship Id="rId3" Type="http://schemas.openxmlformats.org/officeDocument/2006/relationships/printerSettings" Target="../printerSettings/printerSettings69.bin"/><Relationship Id="rId7" Type="http://schemas.openxmlformats.org/officeDocument/2006/relationships/printerSettings" Target="../printerSettings/printerSettings73.bin"/><Relationship Id="rId2" Type="http://schemas.openxmlformats.org/officeDocument/2006/relationships/printerSettings" Target="../printerSettings/printerSettings68.bin"/><Relationship Id="rId1" Type="http://schemas.openxmlformats.org/officeDocument/2006/relationships/printerSettings" Target="../printerSettings/printerSettings67.bin"/><Relationship Id="rId6" Type="http://schemas.openxmlformats.org/officeDocument/2006/relationships/printerSettings" Target="../printerSettings/printerSettings72.bin"/><Relationship Id="rId11" Type="http://schemas.openxmlformats.org/officeDocument/2006/relationships/drawing" Target="../drawings/drawing17.xml"/><Relationship Id="rId5" Type="http://schemas.openxmlformats.org/officeDocument/2006/relationships/printerSettings" Target="../printerSettings/printerSettings71.bin"/><Relationship Id="rId10" Type="http://schemas.openxmlformats.org/officeDocument/2006/relationships/printerSettings" Target="../printerSettings/printerSettings76.bin"/><Relationship Id="rId4" Type="http://schemas.openxmlformats.org/officeDocument/2006/relationships/printerSettings" Target="../printerSettings/printerSettings70.bin"/><Relationship Id="rId9" Type="http://schemas.openxmlformats.org/officeDocument/2006/relationships/printerSettings" Target="../printerSettings/printerSettings7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3"/>
  <sheetViews>
    <sheetView showGridLines="0" topLeftCell="A10" zoomScale="85" zoomScaleNormal="85" workbookViewId="0">
      <selection activeCell="E15" sqref="E15"/>
    </sheetView>
  </sheetViews>
  <sheetFormatPr defaultColWidth="9" defaultRowHeight="12.75"/>
  <cols>
    <col min="1" max="1" width="16" style="441" customWidth="1"/>
    <col min="2" max="2" width="22.375" style="442" customWidth="1"/>
    <col min="3" max="3" width="96" style="442" customWidth="1"/>
    <col min="4" max="4" width="20.875" style="442" customWidth="1"/>
    <col min="5" max="5" width="11.875" style="442" customWidth="1"/>
    <col min="6" max="6" width="9" style="441"/>
    <col min="7" max="8" width="9" style="442"/>
    <col min="9" max="9" width="24.125" style="442" customWidth="1"/>
    <col min="10" max="10" width="9" style="442" customWidth="1"/>
    <col min="11" max="16384" width="9" style="442"/>
  </cols>
  <sheetData>
    <row r="1" spans="1:11" s="435" customFormat="1" ht="15" customHeight="1">
      <c r="A1" s="1060" t="s">
        <v>0</v>
      </c>
      <c r="B1" s="1060"/>
      <c r="C1" s="1060"/>
      <c r="D1" s="1060"/>
      <c r="I1" s="507"/>
    </row>
    <row r="2" spans="1:11" s="435" customFormat="1" ht="48.75" customHeight="1">
      <c r="A2" s="1060"/>
      <c r="B2" s="1060"/>
      <c r="C2" s="1060"/>
      <c r="D2" s="1060"/>
      <c r="E2" s="443"/>
      <c r="F2" s="443"/>
      <c r="G2" s="443"/>
      <c r="H2" s="443"/>
      <c r="I2" s="443"/>
      <c r="J2" s="443"/>
      <c r="K2" s="443"/>
    </row>
    <row r="3" spans="1:11" s="436" customFormat="1" ht="26.25">
      <c r="A3" s="1064"/>
      <c r="B3" s="1064"/>
      <c r="C3" s="1064"/>
      <c r="D3" s="1064"/>
      <c r="E3" s="1064"/>
      <c r="F3" s="1064"/>
      <c r="G3" s="1064"/>
      <c r="H3" s="1064"/>
      <c r="I3" s="1064"/>
      <c r="J3" s="1064"/>
      <c r="K3" s="1064"/>
    </row>
    <row r="4" spans="1:11" s="436" customFormat="1" ht="26.25">
      <c r="A4" s="444"/>
      <c r="B4" s="444"/>
      <c r="C4" s="444"/>
      <c r="D4" s="444"/>
      <c r="E4" s="444"/>
      <c r="F4" s="444"/>
      <c r="G4" s="444"/>
      <c r="H4" s="444"/>
      <c r="I4" s="444"/>
      <c r="J4" s="444"/>
      <c r="K4" s="444"/>
    </row>
    <row r="5" spans="1:11" s="436" customFormat="1" ht="26.25">
      <c r="A5" s="445" t="s">
        <v>288</v>
      </c>
      <c r="B5" s="446" t="s">
        <v>1</v>
      </c>
      <c r="C5" s="445" t="s">
        <v>2</v>
      </c>
      <c r="D5" s="446" t="s">
        <v>3</v>
      </c>
      <c r="E5" s="447"/>
      <c r="F5" s="1065"/>
      <c r="G5" s="1065"/>
      <c r="H5" s="1065"/>
      <c r="I5" s="444"/>
      <c r="J5" s="444"/>
      <c r="K5" s="444"/>
    </row>
    <row r="6" spans="1:11" s="436" customFormat="1" ht="16.5" customHeight="1">
      <c r="A6" s="1061" t="s">
        <v>4</v>
      </c>
      <c r="B6" s="448"/>
      <c r="C6" s="449"/>
      <c r="D6" s="448"/>
      <c r="E6" s="444"/>
      <c r="F6" s="444"/>
      <c r="G6" s="444"/>
      <c r="H6" s="444"/>
      <c r="I6" s="444"/>
      <c r="J6" s="444"/>
      <c r="K6" s="444"/>
    </row>
    <row r="7" spans="1:11" s="436" customFormat="1" ht="26.25">
      <c r="A7" s="1062"/>
      <c r="B7" s="455" t="s">
        <v>5</v>
      </c>
      <c r="C7" s="460" t="s">
        <v>423</v>
      </c>
      <c r="D7" s="450" t="s">
        <v>6</v>
      </c>
      <c r="E7" s="451" t="s">
        <v>422</v>
      </c>
      <c r="F7" s="444"/>
      <c r="G7" s="444"/>
      <c r="H7" s="444"/>
      <c r="I7" s="444"/>
      <c r="J7" s="444"/>
      <c r="K7" s="444"/>
    </row>
    <row r="8" spans="1:11" s="436" customFormat="1" ht="26.25">
      <c r="A8" s="1062"/>
      <c r="B8" s="450" t="s">
        <v>23</v>
      </c>
      <c r="C8" s="452" t="s">
        <v>8</v>
      </c>
      <c r="D8" s="450" t="s">
        <v>9</v>
      </c>
      <c r="E8" s="451" t="s">
        <v>308</v>
      </c>
      <c r="F8" s="444"/>
      <c r="G8" s="444"/>
      <c r="H8" s="444"/>
      <c r="I8" s="444"/>
      <c r="J8" s="444"/>
      <c r="K8" s="444"/>
    </row>
    <row r="9" spans="1:11" s="436" customFormat="1" ht="26.25">
      <c r="A9" s="1062"/>
      <c r="B9" s="450" t="s">
        <v>10</v>
      </c>
      <c r="C9" s="452" t="s">
        <v>11</v>
      </c>
      <c r="D9" s="450" t="s">
        <v>12</v>
      </c>
      <c r="E9" s="444"/>
      <c r="F9" s="444"/>
      <c r="G9" s="444"/>
      <c r="H9" s="444"/>
      <c r="I9" s="444"/>
      <c r="J9" s="444"/>
      <c r="K9" s="444"/>
    </row>
    <row r="10" spans="1:11" s="436" customFormat="1" ht="26.25">
      <c r="A10" s="1062"/>
      <c r="B10" s="450" t="s">
        <v>10</v>
      </c>
      <c r="C10" s="452" t="s">
        <v>13</v>
      </c>
      <c r="D10" s="450" t="s">
        <v>14</v>
      </c>
      <c r="E10" s="451" t="s">
        <v>15</v>
      </c>
      <c r="F10" s="444"/>
      <c r="G10" s="444"/>
      <c r="H10" s="444"/>
      <c r="I10" s="444"/>
      <c r="J10" s="444"/>
      <c r="K10" s="444"/>
    </row>
    <row r="11" spans="1:11" s="436" customFormat="1" ht="26.25">
      <c r="A11" s="1062"/>
      <c r="B11" s="450" t="s">
        <v>10</v>
      </c>
      <c r="C11" s="452" t="s">
        <v>16</v>
      </c>
      <c r="D11" s="450" t="s">
        <v>17</v>
      </c>
      <c r="E11" s="444"/>
      <c r="F11" s="444"/>
      <c r="G11" s="444"/>
      <c r="H11" s="444"/>
      <c r="I11" s="444"/>
      <c r="J11" s="444"/>
      <c r="K11" s="444"/>
    </row>
    <row r="12" spans="1:11" s="436" customFormat="1" ht="26.25">
      <c r="A12" s="1062"/>
      <c r="B12" s="450" t="s">
        <v>10</v>
      </c>
      <c r="C12" s="452" t="s">
        <v>18</v>
      </c>
      <c r="D12" s="450" t="s">
        <v>19</v>
      </c>
      <c r="E12" s="453"/>
      <c r="F12" s="454"/>
      <c r="G12" s="454"/>
      <c r="H12" s="444"/>
      <c r="I12" s="444"/>
      <c r="J12" s="444"/>
      <c r="K12" s="444"/>
    </row>
    <row r="13" spans="1:11" s="436" customFormat="1" ht="26.25">
      <c r="A13" s="1062"/>
      <c r="B13" s="455" t="s">
        <v>20</v>
      </c>
      <c r="C13" s="452" t="s">
        <v>21</v>
      </c>
      <c r="D13" s="450" t="s">
        <v>22</v>
      </c>
      <c r="E13" s="456"/>
      <c r="F13" s="444"/>
      <c r="G13" s="444"/>
      <c r="H13" s="444"/>
      <c r="I13" s="444"/>
      <c r="J13" s="444"/>
      <c r="K13" s="444"/>
    </row>
    <row r="14" spans="1:11" s="436" customFormat="1" ht="26.25">
      <c r="A14" s="1062"/>
      <c r="B14" s="455" t="s">
        <v>7</v>
      </c>
      <c r="C14" s="452" t="s">
        <v>327</v>
      </c>
      <c r="D14" s="450" t="s">
        <v>6</v>
      </c>
      <c r="E14" s="451" t="s">
        <v>440</v>
      </c>
      <c r="F14" s="444"/>
      <c r="G14" s="444"/>
      <c r="H14" s="444"/>
      <c r="I14" s="444"/>
      <c r="J14" s="444"/>
      <c r="K14" s="444"/>
    </row>
    <row r="15" spans="1:11" s="436" customFormat="1" ht="26.25">
      <c r="A15" s="1062"/>
      <c r="B15" s="450" t="s">
        <v>23</v>
      </c>
      <c r="C15" s="452" t="s">
        <v>24</v>
      </c>
      <c r="D15" s="450" t="s">
        <v>25</v>
      </c>
      <c r="E15" s="444"/>
      <c r="F15" s="444"/>
      <c r="G15" s="444"/>
      <c r="H15" s="444"/>
      <c r="I15" s="444"/>
      <c r="J15" s="444"/>
      <c r="K15" s="444"/>
    </row>
    <row r="16" spans="1:11" s="436" customFormat="1" ht="27" customHeight="1">
      <c r="A16" s="1062"/>
      <c r="B16" s="450" t="s">
        <v>26</v>
      </c>
      <c r="C16" s="452" t="s">
        <v>8</v>
      </c>
      <c r="D16" s="450" t="s">
        <v>27</v>
      </c>
      <c r="E16" s="444"/>
      <c r="F16" s="444"/>
      <c r="G16" s="444"/>
      <c r="H16" s="444"/>
      <c r="I16" s="444"/>
      <c r="J16" s="444"/>
      <c r="K16" s="444"/>
    </row>
    <row r="17" spans="1:11" s="436" customFormat="1" ht="27" customHeight="1">
      <c r="A17" s="1062"/>
      <c r="B17" s="450" t="s">
        <v>28</v>
      </c>
      <c r="C17" s="452" t="s">
        <v>29</v>
      </c>
      <c r="D17" s="455" t="s">
        <v>30</v>
      </c>
      <c r="E17" s="444"/>
      <c r="F17" s="444"/>
      <c r="G17" s="444"/>
      <c r="H17" s="444"/>
      <c r="I17" s="444"/>
      <c r="J17" s="444"/>
      <c r="K17" s="444"/>
    </row>
    <row r="18" spans="1:11" s="436" customFormat="1" ht="27" customHeight="1">
      <c r="A18" s="1062"/>
      <c r="B18" s="450" t="s">
        <v>23</v>
      </c>
      <c r="C18" s="452" t="s">
        <v>327</v>
      </c>
      <c r="D18" s="450" t="s">
        <v>328</v>
      </c>
      <c r="E18" s="451" t="s">
        <v>329</v>
      </c>
      <c r="F18" s="1002"/>
      <c r="G18" s="1002"/>
      <c r="H18" s="1002"/>
      <c r="I18" s="1002"/>
      <c r="J18" s="1002"/>
      <c r="K18" s="1002"/>
    </row>
    <row r="19" spans="1:11" s="436" customFormat="1" ht="15.75" customHeight="1">
      <c r="A19" s="1063"/>
      <c r="B19" s="458"/>
      <c r="C19" s="463"/>
      <c r="D19" s="458"/>
      <c r="E19" s="451"/>
      <c r="F19" s="444"/>
      <c r="G19" s="444"/>
      <c r="H19" s="444"/>
      <c r="I19" s="444"/>
      <c r="J19" s="444"/>
      <c r="K19" s="444"/>
    </row>
    <row r="20" spans="1:11" s="436" customFormat="1" ht="26.25">
      <c r="A20" s="1061" t="s">
        <v>31</v>
      </c>
      <c r="B20" s="455" t="s">
        <v>20</v>
      </c>
      <c r="C20" s="460" t="s">
        <v>31</v>
      </c>
      <c r="D20" s="461" t="s">
        <v>22</v>
      </c>
      <c r="E20" s="444"/>
      <c r="F20" s="444"/>
      <c r="G20" s="444"/>
      <c r="H20" s="444"/>
      <c r="I20" s="444"/>
      <c r="J20" s="444"/>
      <c r="K20" s="444"/>
    </row>
    <row r="21" spans="1:11" s="436" customFormat="1" ht="29.25" customHeight="1">
      <c r="A21" s="1062"/>
      <c r="B21" s="450" t="s">
        <v>7</v>
      </c>
      <c r="C21" s="452" t="s">
        <v>32</v>
      </c>
      <c r="D21" s="450" t="s">
        <v>9</v>
      </c>
      <c r="E21" s="444"/>
      <c r="F21" s="444"/>
      <c r="G21" s="444"/>
      <c r="H21" s="444"/>
      <c r="I21" s="444"/>
      <c r="J21" s="444"/>
      <c r="K21" s="444"/>
    </row>
    <row r="22" spans="1:11" s="436" customFormat="1" ht="26.25">
      <c r="A22" s="1062"/>
      <c r="B22" s="450" t="s">
        <v>10</v>
      </c>
      <c r="C22" s="462" t="s">
        <v>32</v>
      </c>
      <c r="D22" s="450" t="s">
        <v>12</v>
      </c>
      <c r="E22" s="444"/>
      <c r="F22" s="444"/>
      <c r="G22" s="444"/>
      <c r="H22" s="444"/>
      <c r="I22" s="444"/>
      <c r="J22" s="444"/>
      <c r="K22" s="444"/>
    </row>
    <row r="23" spans="1:11" s="436" customFormat="1" ht="26.25">
      <c r="A23" s="1062"/>
      <c r="B23" s="450" t="s">
        <v>33</v>
      </c>
      <c r="C23" s="452" t="s">
        <v>32</v>
      </c>
      <c r="D23" s="450" t="s">
        <v>34</v>
      </c>
      <c r="E23" s="444"/>
      <c r="F23" s="444"/>
      <c r="G23" s="444"/>
      <c r="H23" s="444"/>
      <c r="I23" s="444"/>
      <c r="J23" s="444"/>
      <c r="K23" s="444"/>
    </row>
    <row r="24" spans="1:11" s="436" customFormat="1" ht="26.25">
      <c r="A24" s="1062"/>
      <c r="B24" s="450" t="s">
        <v>23</v>
      </c>
      <c r="C24" s="462" t="s">
        <v>31</v>
      </c>
      <c r="D24" s="450" t="s">
        <v>25</v>
      </c>
      <c r="E24" s="444"/>
      <c r="F24" s="444"/>
      <c r="G24" s="444"/>
      <c r="H24" s="444"/>
      <c r="I24" s="444"/>
      <c r="J24" s="444"/>
      <c r="K24" s="444"/>
    </row>
    <row r="25" spans="1:11" s="436" customFormat="1" ht="26.25">
      <c r="A25" s="1062"/>
      <c r="B25" s="450" t="s">
        <v>26</v>
      </c>
      <c r="C25" s="462" t="s">
        <v>31</v>
      </c>
      <c r="D25" s="450" t="s">
        <v>27</v>
      </c>
      <c r="E25" s="444"/>
      <c r="F25" s="444"/>
      <c r="G25" s="444"/>
      <c r="H25" s="444"/>
      <c r="I25" s="444"/>
      <c r="J25" s="444"/>
      <c r="K25" s="444"/>
    </row>
    <row r="26" spans="1:11" s="436" customFormat="1" ht="18" customHeight="1">
      <c r="A26" s="1063"/>
      <c r="B26" s="458"/>
      <c r="C26" s="459"/>
      <c r="D26" s="458"/>
      <c r="E26" s="444"/>
      <c r="F26" s="444"/>
      <c r="G26" s="444"/>
      <c r="H26" s="444"/>
      <c r="I26" s="444"/>
      <c r="J26" s="444"/>
      <c r="K26" s="444"/>
    </row>
    <row r="27" spans="1:11" s="436" customFormat="1" ht="40.5" customHeight="1">
      <c r="A27" s="658" t="s">
        <v>35</v>
      </c>
      <c r="B27" s="458" t="s">
        <v>36</v>
      </c>
      <c r="C27" s="460" t="s">
        <v>37</v>
      </c>
      <c r="D27" s="458" t="s">
        <v>34</v>
      </c>
      <c r="E27" s="444"/>
      <c r="F27" s="444"/>
      <c r="G27" s="444"/>
      <c r="H27" s="444"/>
      <c r="I27" s="444"/>
      <c r="J27" s="444"/>
      <c r="K27" s="444"/>
    </row>
    <row r="28" spans="1:11" s="436" customFormat="1" ht="45.75" customHeight="1">
      <c r="A28" s="654" t="s">
        <v>38</v>
      </c>
      <c r="B28" s="450" t="s">
        <v>23</v>
      </c>
      <c r="C28" s="466" t="s">
        <v>39</v>
      </c>
      <c r="D28" s="458" t="s">
        <v>27</v>
      </c>
      <c r="E28" s="451" t="s">
        <v>325</v>
      </c>
      <c r="F28" s="444"/>
      <c r="G28" s="444"/>
      <c r="H28" s="444"/>
      <c r="I28" s="444"/>
      <c r="J28" s="444"/>
      <c r="K28" s="444"/>
    </row>
    <row r="29" spans="1:11" s="436" customFormat="1" ht="45.75" customHeight="1">
      <c r="A29" s="1061" t="s">
        <v>40</v>
      </c>
      <c r="B29" s="448" t="s">
        <v>41</v>
      </c>
      <c r="C29" s="460" t="s">
        <v>42</v>
      </c>
      <c r="D29" s="461" t="s">
        <v>22</v>
      </c>
      <c r="E29" s="444"/>
      <c r="F29" s="444"/>
      <c r="G29" s="444"/>
      <c r="H29" s="444"/>
      <c r="I29" s="444"/>
      <c r="J29" s="444"/>
      <c r="K29" s="444"/>
    </row>
    <row r="30" spans="1:11" s="436" customFormat="1" ht="20.25" customHeight="1">
      <c r="A30" s="1062"/>
      <c r="B30" s="450" t="s">
        <v>10</v>
      </c>
      <c r="C30" s="462" t="s">
        <v>42</v>
      </c>
      <c r="D30" s="450" t="s">
        <v>12</v>
      </c>
      <c r="E30" s="444"/>
      <c r="F30" s="444"/>
      <c r="G30" s="444"/>
      <c r="H30" s="444"/>
      <c r="I30" s="444"/>
      <c r="J30" s="444"/>
      <c r="K30" s="444"/>
    </row>
    <row r="31" spans="1:11" s="436" customFormat="1" ht="41.25" customHeight="1">
      <c r="A31" s="1063"/>
      <c r="B31" s="458" t="s">
        <v>10</v>
      </c>
      <c r="C31" s="460" t="s">
        <v>43</v>
      </c>
      <c r="D31" s="458" t="s">
        <v>19</v>
      </c>
      <c r="E31" s="444"/>
      <c r="F31" s="444"/>
      <c r="G31" s="444"/>
      <c r="H31" s="444"/>
      <c r="I31" s="444"/>
      <c r="J31" s="444"/>
      <c r="K31" s="444"/>
    </row>
    <row r="32" spans="1:11" s="437" customFormat="1" ht="60.75" customHeight="1">
      <c r="A32" s="464" t="s">
        <v>44</v>
      </c>
      <c r="B32" s="465" t="s">
        <v>343</v>
      </c>
      <c r="C32" s="466" t="s">
        <v>44</v>
      </c>
      <c r="D32" s="465" t="s">
        <v>342</v>
      </c>
      <c r="E32" s="467"/>
      <c r="F32" s="467"/>
      <c r="G32" s="467"/>
      <c r="H32" s="467"/>
      <c r="I32" s="467"/>
      <c r="J32" s="467"/>
      <c r="K32" s="467"/>
    </row>
    <row r="33" spans="1:11" s="438" customFormat="1" ht="15.75" customHeight="1">
      <c r="A33" s="1061" t="s">
        <v>45</v>
      </c>
      <c r="B33" s="450"/>
      <c r="C33" s="452"/>
      <c r="D33" s="450"/>
      <c r="E33" s="444"/>
      <c r="F33" s="444"/>
      <c r="G33" s="444"/>
      <c r="H33" s="444"/>
      <c r="I33" s="444"/>
      <c r="J33" s="444"/>
      <c r="K33" s="444"/>
    </row>
    <row r="34" spans="1:11" s="438" customFormat="1" ht="26.25">
      <c r="A34" s="1062"/>
      <c r="B34" s="450" t="s">
        <v>26</v>
      </c>
      <c r="C34" s="462" t="s">
        <v>46</v>
      </c>
      <c r="D34" s="450" t="s">
        <v>47</v>
      </c>
      <c r="E34" s="444"/>
      <c r="F34" s="444"/>
      <c r="G34" s="444"/>
      <c r="H34" s="444"/>
      <c r="I34" s="444"/>
      <c r="J34" s="444"/>
      <c r="K34" s="444"/>
    </row>
    <row r="35" spans="1:11" s="438" customFormat="1" ht="26.25">
      <c r="A35" s="1062"/>
      <c r="B35" s="450" t="s">
        <v>343</v>
      </c>
      <c r="C35" s="462" t="s">
        <v>285</v>
      </c>
      <c r="D35" s="450"/>
      <c r="E35" s="444"/>
      <c r="F35" s="444"/>
      <c r="G35" s="444"/>
      <c r="H35" s="444"/>
      <c r="I35" s="444"/>
      <c r="J35" s="444"/>
      <c r="K35" s="444"/>
    </row>
    <row r="36" spans="1:11" s="437" customFormat="1" ht="12.75" customHeight="1">
      <c r="A36" s="1062"/>
      <c r="B36" s="458"/>
      <c r="C36" s="459"/>
      <c r="D36" s="458"/>
      <c r="E36" s="467"/>
      <c r="F36" s="467"/>
      <c r="G36" s="467"/>
      <c r="H36" s="467"/>
      <c r="I36" s="467"/>
      <c r="J36" s="467"/>
      <c r="K36" s="467"/>
    </row>
    <row r="37" spans="1:11" s="437" customFormat="1" ht="15" customHeight="1">
      <c r="A37" s="1061" t="s">
        <v>48</v>
      </c>
      <c r="B37" s="450"/>
      <c r="C37" s="452"/>
      <c r="D37" s="450"/>
      <c r="E37" s="467"/>
      <c r="F37" s="467"/>
      <c r="G37" s="467"/>
      <c r="H37" s="467"/>
      <c r="I37" s="467"/>
      <c r="J37" s="467"/>
      <c r="K37" s="467"/>
    </row>
    <row r="38" spans="1:11" s="436" customFormat="1" ht="26.25">
      <c r="A38" s="1062"/>
      <c r="B38" s="450" t="s">
        <v>41</v>
      </c>
      <c r="C38" s="462" t="s">
        <v>49</v>
      </c>
      <c r="D38" s="450" t="s">
        <v>50</v>
      </c>
      <c r="E38" s="444"/>
      <c r="F38" s="444"/>
      <c r="G38" s="444"/>
      <c r="H38" s="444"/>
      <c r="I38" s="444"/>
      <c r="J38" s="444"/>
      <c r="K38" s="444"/>
    </row>
    <row r="39" spans="1:11" s="436" customFormat="1" ht="26.25">
      <c r="A39" s="1062"/>
      <c r="B39" s="450" t="s">
        <v>343</v>
      </c>
      <c r="C39" s="462" t="s">
        <v>286</v>
      </c>
      <c r="D39" s="450"/>
      <c r="E39" s="444"/>
      <c r="F39" s="444"/>
      <c r="G39" s="444"/>
      <c r="H39" s="444"/>
      <c r="I39" s="444"/>
      <c r="J39" s="444"/>
      <c r="K39" s="444"/>
    </row>
    <row r="40" spans="1:11" s="436" customFormat="1" ht="15" customHeight="1">
      <c r="A40" s="1063"/>
      <c r="B40" s="458"/>
      <c r="C40" s="459"/>
      <c r="D40" s="458"/>
      <c r="E40" s="444"/>
      <c r="F40" s="444"/>
      <c r="G40" s="444"/>
      <c r="H40" s="444"/>
      <c r="I40" s="444"/>
      <c r="J40" s="444"/>
      <c r="K40" s="444"/>
    </row>
    <row r="41" spans="1:11" s="436" customFormat="1" ht="12" customHeight="1">
      <c r="A41" s="1061" t="s">
        <v>51</v>
      </c>
      <c r="B41" s="450"/>
      <c r="C41" s="452"/>
      <c r="D41" s="450"/>
      <c r="E41" s="444"/>
      <c r="F41" s="444"/>
      <c r="G41" s="444"/>
      <c r="H41" s="444"/>
      <c r="I41" s="444"/>
      <c r="J41" s="444"/>
      <c r="K41" s="444"/>
    </row>
    <row r="42" spans="1:11" s="436" customFormat="1" ht="26.25">
      <c r="A42" s="1062"/>
      <c r="B42" s="450" t="s">
        <v>343</v>
      </c>
      <c r="C42" s="462" t="s">
        <v>200</v>
      </c>
      <c r="D42" s="450"/>
      <c r="E42" s="444"/>
      <c r="F42" s="444"/>
      <c r="G42" s="444"/>
      <c r="H42" s="444"/>
      <c r="I42" s="444"/>
      <c r="J42" s="444"/>
      <c r="K42" s="444"/>
    </row>
    <row r="43" spans="1:11" s="436" customFormat="1" ht="31.5" customHeight="1">
      <c r="A43" s="1062"/>
      <c r="B43" s="450" t="s">
        <v>343</v>
      </c>
      <c r="C43" s="462" t="s">
        <v>272</v>
      </c>
      <c r="D43" s="450"/>
      <c r="E43" s="450" t="s">
        <v>321</v>
      </c>
      <c r="F43" s="444"/>
      <c r="G43" s="444"/>
      <c r="H43" s="444"/>
      <c r="I43" s="444"/>
      <c r="J43" s="444"/>
      <c r="K43" s="444"/>
    </row>
    <row r="44" spans="1:11" s="436" customFormat="1" ht="15.75" customHeight="1">
      <c r="A44" s="1063"/>
      <c r="B44" s="458"/>
      <c r="C44" s="459"/>
      <c r="D44" s="458"/>
      <c r="E44" s="444"/>
      <c r="F44" s="444"/>
      <c r="G44" s="444"/>
      <c r="H44" s="444"/>
      <c r="I44" s="444"/>
      <c r="J44" s="444"/>
      <c r="K44" s="444"/>
    </row>
    <row r="45" spans="1:11" s="436" customFormat="1" ht="55.5" customHeight="1">
      <c r="A45" s="457" t="s">
        <v>53</v>
      </c>
      <c r="B45" s="450" t="s">
        <v>343</v>
      </c>
      <c r="C45" s="466" t="s">
        <v>287</v>
      </c>
      <c r="D45" s="458"/>
      <c r="E45" s="444"/>
      <c r="F45" s="444"/>
      <c r="G45" s="444"/>
      <c r="H45" s="444"/>
      <c r="I45" s="444"/>
      <c r="J45" s="444"/>
      <c r="K45" s="444"/>
    </row>
    <row r="46" spans="1:11" s="436" customFormat="1" ht="53.25" customHeight="1">
      <c r="A46" s="457" t="s">
        <v>55</v>
      </c>
      <c r="B46" s="450" t="s">
        <v>343</v>
      </c>
      <c r="C46" s="466" t="s">
        <v>56</v>
      </c>
      <c r="D46" s="465"/>
      <c r="E46" s="444"/>
      <c r="F46" s="444"/>
      <c r="G46" s="444"/>
      <c r="H46" s="444"/>
      <c r="I46" s="444"/>
      <c r="J46" s="444"/>
      <c r="K46" s="444"/>
    </row>
    <row r="47" spans="1:11" s="437" customFormat="1" ht="51.75" customHeight="1">
      <c r="A47" s="457" t="s">
        <v>57</v>
      </c>
      <c r="B47" s="450" t="s">
        <v>343</v>
      </c>
      <c r="C47" s="463" t="s">
        <v>58</v>
      </c>
      <c r="D47" s="465"/>
      <c r="E47" s="467"/>
      <c r="F47" s="467"/>
      <c r="G47" s="467"/>
      <c r="H47" s="467"/>
      <c r="I47" s="467"/>
      <c r="J47" s="467"/>
      <c r="K47" s="467"/>
    </row>
    <row r="48" spans="1:11" s="437" customFormat="1" ht="51.75" customHeight="1">
      <c r="A48" s="457" t="s">
        <v>59</v>
      </c>
      <c r="B48" s="450" t="s">
        <v>343</v>
      </c>
      <c r="C48" s="463" t="s">
        <v>60</v>
      </c>
      <c r="D48" s="465"/>
      <c r="E48" s="467"/>
      <c r="F48" s="467"/>
      <c r="G48" s="467"/>
      <c r="H48" s="467"/>
      <c r="I48" s="467"/>
      <c r="J48" s="467"/>
      <c r="K48" s="467"/>
    </row>
    <row r="49" spans="1:11" s="437" customFormat="1" ht="51.75" customHeight="1">
      <c r="A49" s="457" t="s">
        <v>61</v>
      </c>
      <c r="B49" s="450" t="s">
        <v>343</v>
      </c>
      <c r="C49" s="463" t="s">
        <v>62</v>
      </c>
      <c r="D49" s="465"/>
      <c r="E49" s="467"/>
      <c r="F49" s="467"/>
      <c r="G49" s="467"/>
      <c r="H49" s="467"/>
      <c r="I49" s="467"/>
      <c r="J49" s="467"/>
      <c r="K49" s="467"/>
    </row>
    <row r="50" spans="1:11" s="436" customFormat="1" ht="26.25">
      <c r="A50" s="444"/>
      <c r="B50" s="444"/>
      <c r="C50" s="444"/>
      <c r="D50" s="444"/>
      <c r="E50" s="444"/>
      <c r="F50" s="444"/>
      <c r="G50" s="444"/>
      <c r="H50" s="444"/>
      <c r="I50" s="444"/>
      <c r="J50" s="444"/>
      <c r="K50" s="444"/>
    </row>
    <row r="51" spans="1:11" s="439" customFormat="1" ht="18.75" customHeight="1">
      <c r="A51" s="468" t="s">
        <v>63</v>
      </c>
      <c r="B51" s="469"/>
      <c r="C51" s="470"/>
      <c r="D51" s="471"/>
      <c r="E51" s="472"/>
      <c r="F51" s="473"/>
      <c r="G51" s="474"/>
      <c r="H51" s="475"/>
      <c r="I51" s="508"/>
      <c r="J51" s="475"/>
      <c r="K51" s="475"/>
    </row>
    <row r="52" spans="1:11" s="439" customFormat="1" ht="18.75" customHeight="1">
      <c r="A52" s="476"/>
      <c r="B52" s="469"/>
      <c r="C52" s="470"/>
      <c r="D52" s="471"/>
      <c r="E52" s="472"/>
      <c r="F52" s="473"/>
      <c r="G52" s="474"/>
      <c r="H52" s="475"/>
      <c r="I52" s="508"/>
      <c r="J52" s="475"/>
      <c r="K52" s="475"/>
    </row>
    <row r="53" spans="1:11" s="440" customFormat="1" ht="18" customHeight="1">
      <c r="A53" s="477" t="s">
        <v>0</v>
      </c>
      <c r="B53" s="478"/>
      <c r="C53" s="479"/>
      <c r="D53" s="480"/>
      <c r="E53" s="481"/>
      <c r="F53" s="482"/>
      <c r="G53" s="483"/>
      <c r="H53" s="483"/>
      <c r="J53" s="509"/>
      <c r="K53" s="495"/>
    </row>
    <row r="54" spans="1:11" s="440" customFormat="1" ht="18">
      <c r="A54" s="484" t="s">
        <v>64</v>
      </c>
      <c r="B54" s="485"/>
      <c r="C54" s="486"/>
      <c r="D54" s="487"/>
      <c r="E54" s="488"/>
      <c r="F54" s="489"/>
      <c r="G54" s="488"/>
      <c r="H54" s="490"/>
      <c r="I54" s="490"/>
      <c r="J54" s="495"/>
      <c r="K54" s="495"/>
    </row>
    <row r="55" spans="1:11" s="440" customFormat="1" ht="18">
      <c r="A55" s="484" t="s">
        <v>65</v>
      </c>
      <c r="B55" s="485"/>
      <c r="C55" s="486"/>
      <c r="D55" s="490"/>
      <c r="E55" s="490"/>
      <c r="F55" s="489"/>
      <c r="G55" s="490"/>
      <c r="H55" s="490"/>
      <c r="I55" s="490"/>
      <c r="J55" s="495"/>
      <c r="K55" s="495"/>
    </row>
    <row r="56" spans="1:11" s="440" customFormat="1" ht="18">
      <c r="A56" s="484" t="s">
        <v>66</v>
      </c>
      <c r="B56" s="485"/>
      <c r="C56" s="486"/>
      <c r="D56" s="490"/>
      <c r="E56" s="490"/>
      <c r="F56" s="489"/>
      <c r="G56" s="490"/>
      <c r="H56" s="490"/>
      <c r="I56" s="490"/>
      <c r="J56" s="495"/>
      <c r="K56" s="495"/>
    </row>
    <row r="57" spans="1:11" s="435" customFormat="1" ht="18">
      <c r="A57" s="484" t="s">
        <v>67</v>
      </c>
      <c r="B57" s="485"/>
      <c r="C57" s="486"/>
      <c r="D57" s="490"/>
      <c r="E57" s="490"/>
      <c r="F57" s="491"/>
      <c r="G57" s="490"/>
      <c r="H57" s="490"/>
      <c r="I57" s="490"/>
      <c r="J57" s="510"/>
    </row>
    <row r="58" spans="1:11" s="435" customFormat="1">
      <c r="A58" s="492"/>
      <c r="B58" s="493"/>
      <c r="C58" s="479"/>
      <c r="D58" s="494"/>
      <c r="E58" s="481"/>
      <c r="F58" s="492"/>
      <c r="G58" s="492"/>
      <c r="H58" s="495"/>
      <c r="J58" s="510"/>
    </row>
    <row r="59" spans="1:11" s="435" customFormat="1" ht="16.5">
      <c r="B59" s="496"/>
      <c r="C59" s="497"/>
      <c r="D59" s="497"/>
      <c r="E59" s="497"/>
      <c r="F59" s="498"/>
      <c r="G59" s="498"/>
      <c r="I59" s="499"/>
      <c r="J59" s="507"/>
    </row>
    <row r="60" spans="1:11" s="435" customFormat="1" ht="18">
      <c r="A60" s="499"/>
      <c r="B60" s="500"/>
      <c r="C60" s="501"/>
      <c r="D60" s="501"/>
      <c r="E60" s="502"/>
      <c r="F60" s="498"/>
      <c r="G60" s="503"/>
      <c r="J60" s="511"/>
    </row>
    <row r="61" spans="1:11" ht="18.75">
      <c r="B61" s="504"/>
      <c r="C61" s="505"/>
      <c r="D61" s="504"/>
      <c r="E61" s="506"/>
    </row>
    <row r="63" spans="1:11" ht="18">
      <c r="B63" s="512"/>
      <c r="C63" s="513"/>
      <c r="D63" s="514"/>
      <c r="E63" s="514"/>
    </row>
  </sheetData>
  <customSheetViews>
    <customSheetView guid="{8E2DF192-20FD-40DB-8385-493ED9B1C2BF}" scale="85" showGridLines="0" fitToPage="1">
      <selection activeCell="C14" sqref="C14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3DA74F3E-F145-470D-BDA0-4288A858AFDF}" scale="85" showGridLines="0" fitToPage="1" topLeftCell="A43">
      <selection activeCell="C21" sqref="C21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3E9A2BAE-164D-47A0-8104-C7D4E0A4EAEF}" scale="85" showGridLines="0" fitToPage="1">
      <selection activeCell="D44" sqref="D44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B9C309E4-7299-4CD5-AAAB-CF9542D1540F}" scale="85" showGridLines="0" fitToPage="1" topLeftCell="A37">
      <selection activeCell="C40" sqref="C40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C00304E5-BAC8-4C34-B3D2-AD7EACE0CB92}" showGridLines="0" fitToPage="1">
      <selection activeCell="C23" sqref="C23"/>
      <pageMargins left="0.15" right="0.15" top="0.27" bottom="0.25" header="0.24" footer="0.19"/>
      <printOptions horizontalCentered="1"/>
      <pageSetup paperSize="9" scale="28" orientation="landscape" horizontalDpi="204" verticalDpi="196"/>
      <headerFooter alignWithMargins="0">
        <oddHeader>&amp;L
&amp;R</oddHeader>
      </headerFooter>
    </customSheetView>
    <customSheetView guid="{93A7AE30-CF2C-4CF1-930B-9425B5F5817D}" scale="85" showGridLines="0" fitToPage="1">
      <selection activeCell="C21" sqref="C21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D7835D66-B13D-4A90-85BF-DC3ACE120431}" scale="85" showGridLines="0" fitToPage="1">
      <selection activeCell="G14" sqref="G14"/>
      <pageMargins left="0.15" right="0.15" top="0.27" bottom="0.25" header="0.24" footer="0.19"/>
      <printOptions horizontalCentered="1"/>
      <pageSetup paperSize="9" scale="28" orientation="landscape" horizontalDpi="204" verticalDpi="196"/>
      <headerFooter alignWithMargins="0">
        <oddHeader>&amp;L
&amp;R</oddHeader>
      </headerFooter>
    </customSheetView>
    <customSheetView guid="{88931C49-9137-4FED-AEBA-55DC84EE773E}" scale="85" showGridLines="0" fitToPage="1" topLeftCell="A31">
      <selection activeCell="C40" sqref="C40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CEA7FD87-719A-426A-B06E-9D4E99783EED}" scale="85" showGridLines="0" fitToPage="1">
      <selection activeCell="C14" sqref="C14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23D6460C-E645-4432-B260-E5EED77E92F3}" scale="85" showGridLines="0" fitToPage="1" hiddenColumns="1" topLeftCell="A16">
      <selection activeCell="I14" sqref="I14"/>
      <pageMargins left="0.15" right="0.15" top="0.27" bottom="0.25" header="0.24" footer="0.19"/>
      <printOptions horizontalCentered="1"/>
      <pageSetup paperSize="9" scale="28" orientation="landscape" horizontalDpi="204" verticalDpi="196"/>
      <headerFooter alignWithMargins="0">
        <oddHeader>&amp;L
&amp;R</oddHeader>
      </headerFooter>
    </customSheetView>
    <customSheetView guid="{A0571078-F8D9-4419-99DA-CC05A0A8884F}" scale="85" showGridLines="0" fitToPage="1">
      <selection activeCell="C8" sqref="C8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4BAB3EE4-9C54-4B90-B433-C200B8083694}" scale="85" showGridLines="0" fitToPage="1">
      <selection sqref="A1:D2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DB8C7FDF-A076-429E-9C69-19F5346810D2}" showGridLines="0" fitToPage="1" topLeftCell="A4">
      <selection activeCell="C23" sqref="C23"/>
      <pageMargins left="0.15" right="0.15" top="0.27" bottom="0.25" header="0.24" footer="0.19"/>
      <printOptions horizontalCentered="1"/>
      <pageSetup paperSize="9" scale="28" orientation="landscape" horizontalDpi="204" verticalDpi="196"/>
      <headerFooter alignWithMargins="0">
        <oddHeader>&amp;L
&amp;R</oddHeader>
      </headerFooter>
    </customSheetView>
    <customSheetView guid="{6D779134-8889-443F-9ACA-8D735092180D}" scale="85" showGridLines="0" fitToPage="1">
      <selection activeCell="C14" sqref="C14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36EED012-CDEF-4DC1-8A77-CC61E5DDA9AF}" scale="85" showGridLines="0" fitToPage="1" topLeftCell="A4">
      <selection activeCell="C14" sqref="C14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C6EA2456-9077-41F6-8AD1-2B98609E6968}" scale="85" showGridLines="0" fitToPage="1">
      <selection activeCell="E29" sqref="E29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77C6715E-78A8-45AF-BBE5-55C648F3FD39}" scale="85" showGridLines="0" fitToPage="1" topLeftCell="A21">
      <selection activeCell="C31" sqref="C31"/>
      <pageMargins left="0.15" right="0.15" top="0.27" bottom="0.25" header="0.24" footer="0.19"/>
      <printOptions horizontalCentered="1"/>
      <pageSetup paperSize="9" scale="31" orientation="landscape" horizontalDpi="204" verticalDpi="196" r:id="rId1"/>
      <headerFooter alignWithMargins="0">
        <oddHeader>&amp;L
&amp;R</oddHeader>
      </headerFooter>
    </customSheetView>
    <customSheetView guid="{D73C7D54-4891-4237-9750-225D2462AB34}" scale="85" showGridLines="0" fitToPage="1">
      <selection activeCell="C14" sqref="C14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  <customSheetView guid="{035FD7B7-E407-47C6-82D2-F16A7036DEE3}" scale="85" showGridLines="0" fitToPage="1">
      <selection activeCell="C14" sqref="C14"/>
      <pageMargins left="0.15" right="0.15" top="0.27" bottom="0.25" header="0.24" footer="0.19"/>
      <printOptions horizontalCentered="1"/>
      <pageSetup paperSize="9" scale="79" orientation="landscape" horizontalDpi="204" verticalDpi="196"/>
      <headerFooter alignWithMargins="0">
        <oddHeader>&amp;L
&amp;R</oddHeader>
      </headerFooter>
    </customSheetView>
  </customSheetViews>
  <mergeCells count="9">
    <mergeCell ref="A1:D2"/>
    <mergeCell ref="A29:A31"/>
    <mergeCell ref="A33:A36"/>
    <mergeCell ref="A37:A40"/>
    <mergeCell ref="A41:A44"/>
    <mergeCell ref="A3:K3"/>
    <mergeCell ref="F5:H5"/>
    <mergeCell ref="A6:A19"/>
    <mergeCell ref="A20:A26"/>
  </mergeCells>
  <hyperlinks>
    <hyperlink ref="C14" location="'CV2'!A1" display="RIZHAO - QINGDAO - NINGBO" xr:uid="{00000000-0004-0000-0000-000000000000}"/>
    <hyperlink ref="C8" location="KTX1!A1" display="SHEKOU" xr:uid="{00000000-0004-0000-0000-000001000000}"/>
    <hyperlink ref="C13" location="'CV1'!A1" display="SHEKOU-HONG KONG -FUZHOU " xr:uid="{00000000-0004-0000-0000-000002000000}"/>
    <hyperlink ref="C22" location="CHL!A1" display="HONGKONG" xr:uid="{00000000-0004-0000-0000-000003000000}"/>
    <hyperlink ref="C32" location="'Yangon (MIP &amp; MITT)'!A1" display="SINGAPORE" xr:uid="{00000000-0004-0000-0000-000004000000}"/>
    <hyperlink ref="C38" location="'Jakarta (Direct)'!A1" display="JAKARTA DIRECT" xr:uid="{00000000-0004-0000-0000-000005000000}"/>
    <hyperlink ref="C39" location="'INDONESIA via PKL, SGP'!A1" display="SURABAYA - SEMARANG - BELAWAN - PALEMBANG - BATAM VIA PORT KLANG, SINGAPORE " xr:uid="{00000000-0004-0000-0000-000006000000}"/>
    <hyperlink ref="C42" location="'YANGON (AWPT)'!A1" display="YANGON (AWPT)" xr:uid="{00000000-0004-0000-0000-000007000000}"/>
    <hyperlink ref="C43" location="'Yangon (MIP &amp; MITT)'!A1" display="YANGON (MIP &amp; MITT) " xr:uid="{00000000-0004-0000-0000-000008000000}"/>
    <hyperlink ref="C15" location="'CV3'!A1" display="FUZHOU- QUANZHOU- SHANTOU- NANSHA " xr:uid="{00000000-0004-0000-0000-000009000000}"/>
    <hyperlink ref="C7" location="'CV2'!A1" display="DALIAN - XINGANG - QINGDAO -  SHANGHAI " xr:uid="{00000000-0004-0000-0000-00000A000000}"/>
    <hyperlink ref="C24" location="'CV3'!A1" display="HONG KONG" xr:uid="{00000000-0004-0000-0000-00000B000000}"/>
    <hyperlink ref="C34" location="'Port Klang West &amp; Pasir Gudang '!A1" display="PORT KLANG WEST &amp; PASIR GUDANG DIRECT" xr:uid="{00000000-0004-0000-0000-00000C000000}"/>
    <hyperlink ref="C28" location="KTX6!A1" display="OSAKA - KOBE - NAGOYA - TOKYO - YOKOHAMA" xr:uid="{00000000-0004-0000-0000-00000D000000}"/>
    <hyperlink ref="C46" location="'India via  PKG, SGP'!A1" display="PIPAVAV PORT - NHAVA SHEVA - MUNDRA - CHENNAI - VIZAG - KATTUPALLI" xr:uid="{00000000-0004-0000-0000-00000E000000}"/>
    <hyperlink ref="C49" location="'Chittagong via PKG, SGP'!A1" display="CHITTAGONG VIA PORT KLANG, SINGAPORE" xr:uid="{00000000-0004-0000-0000-00000F000000}"/>
    <hyperlink ref="C30" location="CHL!A1" display="INCHON" xr:uid="{00000000-0004-0000-0000-000010000000}"/>
    <hyperlink ref="C31" location="CKI!A1" display="PUSAN- KWANGYANG" xr:uid="{00000000-0004-0000-0000-000011000000}"/>
    <hyperlink ref="C45" location="PHILIPPINES!A1" display="MANILA (NORTH)- GENERAL SANTOS - DAVAO " xr:uid="{00000000-0004-0000-0000-000012000000}"/>
    <hyperlink ref="C9" location="CHL!A1" display="SHEKOU - DALIAN - XINGANG" xr:uid="{00000000-0004-0000-0000-000013000000}"/>
    <hyperlink ref="C10" location="'CVX1-QVS'!A1" display="YANGPU-QINZHOU-ZHANJIANG-GAOLAN-YANTIAN-NANSHA" xr:uid="{00000000-0004-0000-0000-000014000000}"/>
    <hyperlink ref="C12" location="CKI!A1" display="SHANGHAI" xr:uid="{00000000-0004-0000-0000-000015000000}"/>
    <hyperlink ref="C27" location="THX!A1" display="KAOHSIUNG - TAICHUNG - KEELUNG" xr:uid="{00000000-0004-0000-0000-000016000000}"/>
    <hyperlink ref="C47" location="'India via  PKG, SGP'!A1" display="KARACHI" xr:uid="{00000000-0004-0000-0000-000017000000}"/>
    <hyperlink ref="C48" location="'India via  PKG, SGP'!A1" display="COLOMBO" xr:uid="{00000000-0004-0000-0000-000018000000}"/>
    <hyperlink ref="C23" location="THX!A1" display="HONGKONG" xr:uid="{00000000-0004-0000-0000-000019000000}"/>
    <hyperlink ref="C16" location="KTX6!A1" display="SHEKOU" xr:uid="{00000000-0004-0000-0000-00001A000000}"/>
    <hyperlink ref="C25" location="KTX6!A1" display="HONG KONG" xr:uid="{00000000-0004-0000-0000-00001B000000}"/>
    <hyperlink ref="C21" location="KTX1!A1" display="HONGKONG" xr:uid="{00000000-0004-0000-0000-00001C000000}"/>
    <hyperlink ref="C11" location="'CVX1-QVS'!A1" display="QINZHOU " xr:uid="{00000000-0004-0000-0000-00001D000000}"/>
    <hyperlink ref="C35" location="'MALAYSIA via PKG, SGP'!A1" display="PENANG - KUCHING - BINTULU - KOTA KINABALU VIA  SINGAPORE/ PORT KELANG" xr:uid="{00000000-0004-0000-0000-00001E000000}"/>
    <hyperlink ref="C20" location="'CV1'!A1" display="HONG KONG" xr:uid="{00000000-0004-0000-0000-00001F000000}"/>
    <hyperlink ref="C29" location="'CV1'!A1" display="INCHON" xr:uid="{00000000-0004-0000-0000-000020000000}"/>
    <hyperlink ref="C17" location="'CV5'!A1" display="NEW CV5 SERVICE (SHANGHAI, XIAMEN)" xr:uid="{00000000-0004-0000-0000-000021000000}"/>
  </hyperlinks>
  <printOptions horizontalCentered="1"/>
  <pageMargins left="0.15" right="0.15" top="0.27" bottom="0.25" header="0.24" footer="0.19"/>
  <pageSetup paperSize="9" scale="31" orientation="landscape" horizontalDpi="204" verticalDpi="196" r:id="rId2"/>
  <headerFooter alignWithMargins="0">
    <oddHeader>&amp;L
&amp;R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showGridLines="0" topLeftCell="A7" zoomScale="85" zoomScaleNormal="85" workbookViewId="0">
      <selection activeCell="K17" sqref="K17"/>
    </sheetView>
  </sheetViews>
  <sheetFormatPr defaultColWidth="9" defaultRowHeight="14.25"/>
  <cols>
    <col min="1" max="1" width="22.125" customWidth="1"/>
    <col min="2" max="2" width="10.75" customWidth="1"/>
    <col min="4" max="4" width="12.875" customWidth="1"/>
    <col min="5" max="5" width="13.75" customWidth="1"/>
  </cols>
  <sheetData>
    <row r="1" spans="1:8" ht="37.5">
      <c r="A1" s="319"/>
      <c r="B1" s="396" t="s">
        <v>0</v>
      </c>
      <c r="C1" s="396"/>
      <c r="D1" s="319"/>
      <c r="E1" s="319"/>
      <c r="F1" s="319"/>
      <c r="G1" s="319"/>
      <c r="H1" s="357"/>
    </row>
    <row r="2" spans="1:8" ht="37.5">
      <c r="A2" s="319"/>
      <c r="B2" s="319"/>
      <c r="C2" s="319"/>
      <c r="D2" s="319"/>
      <c r="E2" s="319"/>
      <c r="F2" s="319"/>
      <c r="G2" s="319"/>
      <c r="H2" s="357"/>
    </row>
    <row r="3" spans="1:8" ht="15">
      <c r="A3" s="317"/>
      <c r="B3" s="317"/>
      <c r="C3" s="318"/>
      <c r="D3" s="317"/>
      <c r="E3" s="317"/>
      <c r="F3" s="318"/>
      <c r="G3" s="318"/>
      <c r="H3" s="317"/>
    </row>
    <row r="4" spans="1:8" ht="15">
      <c r="A4" s="317"/>
      <c r="B4" s="317"/>
      <c r="C4" s="318"/>
      <c r="D4" s="317"/>
      <c r="E4" s="317"/>
      <c r="F4" s="318"/>
      <c r="G4" s="318"/>
      <c r="H4" s="317"/>
    </row>
    <row r="5" spans="1:8" ht="18.75">
      <c r="A5" s="13" t="s">
        <v>68</v>
      </c>
      <c r="B5" s="316"/>
      <c r="C5" s="328"/>
      <c r="D5" s="316"/>
      <c r="E5" s="324" t="s">
        <v>69</v>
      </c>
      <c r="F5" s="376">
        <f>'CV2'!F5</f>
        <v>44105</v>
      </c>
      <c r="G5" s="328"/>
      <c r="H5" s="316"/>
    </row>
    <row r="6" spans="1:8" ht="15.75">
      <c r="A6" s="358"/>
      <c r="B6" s="358"/>
      <c r="C6" s="358"/>
      <c r="D6" s="358"/>
      <c r="E6" s="358"/>
      <c r="F6" s="358"/>
      <c r="G6" s="358"/>
      <c r="H6" s="358"/>
    </row>
    <row r="7" spans="1:8" ht="15.75">
      <c r="A7" s="417"/>
      <c r="B7" s="418"/>
      <c r="C7" s="418"/>
      <c r="D7" s="418"/>
      <c r="E7" s="418"/>
      <c r="F7" s="418"/>
      <c r="G7" s="418"/>
      <c r="H7" s="358"/>
    </row>
    <row r="8" spans="1:8" ht="19.5">
      <c r="A8" s="432"/>
      <c r="B8" s="432" t="s">
        <v>70</v>
      </c>
      <c r="C8" s="377"/>
      <c r="D8" s="377"/>
      <c r="E8" s="377"/>
      <c r="F8" s="377"/>
    </row>
    <row r="10" spans="1:8" ht="24.75" customHeight="1">
      <c r="A10" s="378"/>
      <c r="B10" s="379"/>
      <c r="C10" s="299" t="s">
        <v>1</v>
      </c>
      <c r="D10" s="297"/>
      <c r="E10" s="433" t="s">
        <v>71</v>
      </c>
    </row>
    <row r="11" spans="1:8" ht="24.75" customHeight="1">
      <c r="A11" s="380" t="s">
        <v>72</v>
      </c>
      <c r="B11" s="387" t="s">
        <v>73</v>
      </c>
      <c r="C11" s="388" t="s">
        <v>74</v>
      </c>
      <c r="D11" s="395" t="s">
        <v>18</v>
      </c>
      <c r="E11" s="395" t="s">
        <v>75</v>
      </c>
    </row>
    <row r="12" spans="1:8" ht="24.75" customHeight="1">
      <c r="A12" s="380"/>
      <c r="B12" s="387"/>
      <c r="C12" s="398" t="s">
        <v>28</v>
      </c>
      <c r="D12" s="749" t="s">
        <v>77</v>
      </c>
      <c r="E12" s="365" t="s">
        <v>76</v>
      </c>
    </row>
    <row r="13" spans="1:8" ht="24.75" customHeight="1">
      <c r="A13" s="382"/>
      <c r="B13" s="381"/>
      <c r="C13" s="383"/>
      <c r="D13" s="420" t="s">
        <v>78</v>
      </c>
      <c r="E13" s="420" t="s">
        <v>79</v>
      </c>
    </row>
    <row r="14" spans="1:8" ht="24.75" customHeight="1">
      <c r="A14" s="844" t="s">
        <v>443</v>
      </c>
      <c r="B14" s="397" t="s">
        <v>444</v>
      </c>
      <c r="C14" s="369">
        <v>44464</v>
      </c>
      <c r="D14" s="369">
        <v>44416</v>
      </c>
      <c r="E14" s="369">
        <v>44417</v>
      </c>
    </row>
    <row r="15" spans="1:8" ht="25.5" customHeight="1">
      <c r="A15" s="844" t="s">
        <v>417</v>
      </c>
      <c r="B15" s="397" t="s">
        <v>418</v>
      </c>
      <c r="C15" s="369">
        <f>C14+7</f>
        <v>44471</v>
      </c>
      <c r="D15" s="369">
        <f>C15+8</f>
        <v>44479</v>
      </c>
      <c r="E15" s="369">
        <f>C15+9</f>
        <v>44480</v>
      </c>
    </row>
    <row r="16" spans="1:8" ht="25.5" customHeight="1">
      <c r="A16" s="844" t="s">
        <v>442</v>
      </c>
      <c r="B16" s="397" t="s">
        <v>451</v>
      </c>
      <c r="C16" s="369">
        <f t="shared" ref="C16:C19" si="0">C15+7</f>
        <v>44478</v>
      </c>
      <c r="D16" s="369">
        <f>C16+8</f>
        <v>44486</v>
      </c>
      <c r="E16" s="369">
        <f>C16+9</f>
        <v>44487</v>
      </c>
    </row>
    <row r="17" spans="1:6" ht="25.5" customHeight="1">
      <c r="A17" s="844" t="s">
        <v>452</v>
      </c>
      <c r="B17" s="397" t="s">
        <v>453</v>
      </c>
      <c r="C17" s="369">
        <f t="shared" si="0"/>
        <v>44485</v>
      </c>
      <c r="D17" s="369">
        <f>C17+8</f>
        <v>44493</v>
      </c>
      <c r="E17" s="369">
        <f>C17+9</f>
        <v>44494</v>
      </c>
    </row>
    <row r="18" spans="1:6" ht="25.5" customHeight="1">
      <c r="A18" s="844" t="s">
        <v>591</v>
      </c>
      <c r="B18" s="397" t="s">
        <v>589</v>
      </c>
      <c r="C18" s="369">
        <f t="shared" si="0"/>
        <v>44492</v>
      </c>
      <c r="D18" s="369">
        <f>C18+8</f>
        <v>44500</v>
      </c>
      <c r="E18" s="369">
        <f>C18+9</f>
        <v>44501</v>
      </c>
    </row>
    <row r="19" spans="1:6" ht="25.5" customHeight="1">
      <c r="A19" s="844" t="s">
        <v>592</v>
      </c>
      <c r="B19" s="397" t="s">
        <v>434</v>
      </c>
      <c r="C19" s="369">
        <f t="shared" si="0"/>
        <v>44499</v>
      </c>
      <c r="D19" s="369">
        <f t="shared" ref="D19" si="1">D18+7</f>
        <v>44507</v>
      </c>
      <c r="E19" s="369">
        <f t="shared" ref="E19" si="2">E18+7</f>
        <v>44508</v>
      </c>
    </row>
    <row r="20" spans="1:6" ht="15">
      <c r="A20" s="434" t="s">
        <v>80</v>
      </c>
      <c r="F20" t="str">
        <f t="shared" ref="F20" si="3">RIGHT(B20,4)</f>
        <v/>
      </c>
    </row>
    <row r="22" spans="1:6" ht="15.75">
      <c r="A22" s="201" t="s">
        <v>81</v>
      </c>
    </row>
    <row r="23" spans="1:6" ht="15.75">
      <c r="A23" s="386" t="s">
        <v>259</v>
      </c>
      <c r="B23" s="386" t="s">
        <v>258</v>
      </c>
    </row>
    <row r="25" spans="1:6" ht="15">
      <c r="A25" s="199" t="s">
        <v>82</v>
      </c>
      <c r="B25" s="317"/>
      <c r="C25" s="318"/>
    </row>
    <row r="26" spans="1:6" ht="15.75">
      <c r="A26" s="226" t="s">
        <v>63</v>
      </c>
      <c r="B26" s="353"/>
      <c r="C26" s="354"/>
    </row>
    <row r="27" spans="1:6" ht="15.75">
      <c r="A27" s="151" t="s">
        <v>0</v>
      </c>
      <c r="B27" s="355"/>
      <c r="C27" s="356"/>
    </row>
    <row r="28" spans="1:6" ht="15.75">
      <c r="A28" s="265" t="s">
        <v>433</v>
      </c>
      <c r="B28" s="161"/>
      <c r="C28" s="356"/>
    </row>
    <row r="29" spans="1:6" ht="15.75">
      <c r="A29" s="265" t="s">
        <v>65</v>
      </c>
      <c r="B29" s="161"/>
      <c r="C29" s="356"/>
    </row>
    <row r="30" spans="1:6" ht="15.75">
      <c r="A30" s="265" t="s">
        <v>66</v>
      </c>
      <c r="B30" s="172"/>
      <c r="C30" s="204"/>
    </row>
    <row r="31" spans="1:6" ht="15.75">
      <c r="A31" s="265" t="s">
        <v>83</v>
      </c>
      <c r="B31" s="172"/>
      <c r="C31" s="204"/>
    </row>
  </sheetData>
  <customSheetViews>
    <customSheetView guid="{8E2DF192-20FD-40DB-8385-493ED9B1C2BF}" scale="85" showGridLines="0" topLeftCell="A4">
      <selection activeCell="C42" sqref="C42"/>
      <pageMargins left="0.7" right="0.7" top="0.75" bottom="0.75" header="0.3" footer="0.3"/>
      <pageSetup orientation="portrait"/>
    </customSheetView>
    <customSheetView guid="{3DA74F3E-F145-470D-BDA0-4288A858AFDF}" scale="85" showGridLines="0" topLeftCell="A4">
      <selection activeCell="C42" sqref="C42"/>
      <pageMargins left="0.7" right="0.7" top="0.75" bottom="0.75" header="0.3" footer="0.3"/>
      <pageSetup orientation="portrait"/>
    </customSheetView>
    <customSheetView guid="{3E9A2BAE-164D-47A0-8104-C7D4E0A4EAEF}" scale="85" showGridLines="0" topLeftCell="A4">
      <selection activeCell="C42" sqref="C42"/>
      <pageMargins left="0.7" right="0.7" top="0.75" bottom="0.75" header="0.3" footer="0.3"/>
      <pageSetup orientation="portrait"/>
    </customSheetView>
    <customSheetView guid="{B9C309E4-7299-4CD5-AAAB-CF9542D1540F}" scale="85" showGridLines="0">
      <selection activeCell="L32" sqref="L32"/>
      <pageMargins left="0.7" right="0.7" top="0.75" bottom="0.75" header="0.3" footer="0.3"/>
    </customSheetView>
    <customSheetView guid="{C00304E5-BAC8-4C34-B3D2-AD7EACE0CB92}" scale="85" showGridLines="0">
      <selection activeCell="L32" sqref="L32"/>
      <pageMargins left="0.7" right="0.7" top="0.75" bottom="0.75" header="0.3" footer="0.3"/>
    </customSheetView>
    <customSheetView guid="{6D779134-8889-443F-9ACA-8D735092180D}" scale="85" showGridLines="0">
      <selection activeCell="E23" sqref="E23"/>
      <pageMargins left="0.7" right="0.7" top="0.75" bottom="0.75" header="0.3" footer="0.3"/>
      <pageSetup orientation="portrait"/>
    </customSheetView>
    <customSheetView guid="{36EED012-CDEF-4DC1-8A77-CC61E5DDA9AF}" scale="85" showGridLines="0">
      <selection activeCell="E18" sqref="E18"/>
      <pageMargins left="0.7" right="0.7" top="0.75" bottom="0.75" header="0.3" footer="0.3"/>
      <pageSetup orientation="portrait"/>
    </customSheetView>
    <customSheetView guid="{C6EA2456-9077-41F6-8AD1-2B98609E6968}" scale="85" showGridLines="0">
      <selection activeCell="D21" sqref="D21"/>
      <pageMargins left="0.7" right="0.7" top="0.75" bottom="0.75" header="0.3" footer="0.3"/>
      <pageSetup orientation="portrait"/>
    </customSheetView>
    <customSheetView guid="{77C6715E-78A8-45AF-BBE5-55C648F3FD39}" scale="85" showGridLines="0">
      <selection activeCell="C20" sqref="C20"/>
      <pageMargins left="0.7" right="0.7" top="0.75" bottom="0.75" header="0.3" footer="0.3"/>
      <pageSetup orientation="portrait" r:id="rId1"/>
    </customSheetView>
    <customSheetView guid="{D73C7D54-4891-4237-9750-225D2462AB34}" scale="85" showGridLines="0">
      <selection activeCell="E18" sqref="E18"/>
      <pageMargins left="0.7" right="0.7" top="0.75" bottom="0.75" header="0.3" footer="0.3"/>
      <pageSetup orientation="portrait"/>
    </customSheetView>
    <customSheetView guid="{035FD7B7-E407-47C6-82D2-F16A7036DEE3}" scale="85" showGridLines="0" topLeftCell="A7">
      <selection activeCell="B20" sqref="B20"/>
      <pageMargins left="0.7" right="0.7" top="0.75" bottom="0.75" header="0.3" footer="0.3"/>
      <pageSetup orientation="portrait"/>
    </customSheetView>
  </customSheetViews>
  <pageMargins left="0.7" right="0.7" top="0.75" bottom="0.75" header="0.3" footer="0.3"/>
  <pageSetup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showGridLines="0" tabSelected="1" topLeftCell="A10" zoomScaleNormal="85" workbookViewId="0">
      <selection activeCell="C17" sqref="C17"/>
    </sheetView>
  </sheetViews>
  <sheetFormatPr defaultColWidth="8.875" defaultRowHeight="14.25"/>
  <cols>
    <col min="1" max="1" width="24.875" style="317" customWidth="1"/>
    <col min="2" max="2" width="10" style="421" customWidth="1"/>
    <col min="3" max="3" width="15.25" style="318" customWidth="1"/>
    <col min="4" max="4" width="13" style="317" customWidth="1"/>
    <col min="5" max="5" width="14.5" style="317" customWidth="1"/>
    <col min="6" max="6" width="14.5" style="318" customWidth="1"/>
    <col min="7" max="7" width="12.875" style="318" customWidth="1"/>
    <col min="8" max="8" width="11" style="317" customWidth="1"/>
    <col min="9" max="9" width="12.875" style="317" customWidth="1"/>
    <col min="10" max="16384" width="8.875" style="317"/>
  </cols>
  <sheetData>
    <row r="1" spans="1:12" ht="24.95" customHeight="1">
      <c r="A1" s="1072" t="s">
        <v>84</v>
      </c>
      <c r="B1" s="1072"/>
      <c r="C1" s="1072"/>
      <c r="D1" s="1072"/>
      <c r="E1" s="1072"/>
      <c r="F1" s="1072"/>
      <c r="G1" s="1072"/>
    </row>
    <row r="2" spans="1:12">
      <c r="A2" s="1072"/>
      <c r="B2" s="1072"/>
      <c r="C2" s="1072"/>
      <c r="D2" s="1072"/>
      <c r="E2" s="1072"/>
      <c r="F2" s="1072"/>
      <c r="G2" s="1072"/>
    </row>
    <row r="3" spans="1:12" s="316" customFormat="1" ht="20.100000000000001" customHeight="1">
      <c r="A3" s="1073" t="s">
        <v>344</v>
      </c>
      <c r="B3" s="1073"/>
      <c r="C3" s="1073"/>
      <c r="D3" s="1073"/>
      <c r="E3" s="1073"/>
      <c r="F3" s="1073"/>
      <c r="G3" s="1073"/>
      <c r="H3" s="1073"/>
      <c r="I3" s="1073"/>
      <c r="J3" s="1073"/>
      <c r="K3" s="1073"/>
      <c r="L3" s="1073"/>
    </row>
    <row r="4" spans="1:12" ht="15" customHeight="1">
      <c r="D4" s="324" t="s">
        <v>85</v>
      </c>
      <c r="G4" s="376" t="e">
        <f>'KTX1'!D5</f>
        <v>#REF!</v>
      </c>
    </row>
    <row r="5" spans="1:12" s="316" customFormat="1" ht="20.100000000000001" customHeight="1">
      <c r="A5" s="13" t="s">
        <v>68</v>
      </c>
      <c r="B5" s="422"/>
      <c r="C5" s="328"/>
      <c r="G5" s="328"/>
    </row>
    <row r="6" spans="1:12" ht="8.25" customHeight="1">
      <c r="F6" s="390"/>
    </row>
    <row r="7" spans="1:12" s="358" customFormat="1" ht="23.25" customHeight="1">
      <c r="A7" s="378" t="s">
        <v>72</v>
      </c>
      <c r="B7" s="379" t="s">
        <v>86</v>
      </c>
      <c r="C7" s="389" t="s">
        <v>1</v>
      </c>
      <c r="D7" s="1069" t="s">
        <v>71</v>
      </c>
      <c r="E7" s="1070"/>
      <c r="F7" s="1070"/>
      <c r="G7" s="1070"/>
      <c r="H7" s="1070"/>
      <c r="I7" s="1071"/>
    </row>
    <row r="8" spans="1:12" s="358" customFormat="1" ht="18" customHeight="1">
      <c r="A8" s="380"/>
      <c r="B8" s="380" t="s">
        <v>87</v>
      </c>
      <c r="C8" s="423" t="s">
        <v>88</v>
      </c>
      <c r="D8" s="395" t="s">
        <v>8</v>
      </c>
      <c r="E8" s="395" t="s">
        <v>31</v>
      </c>
      <c r="F8" s="395" t="s">
        <v>89</v>
      </c>
      <c r="G8" s="395" t="s">
        <v>42</v>
      </c>
      <c r="H8" s="395" t="s">
        <v>90</v>
      </c>
      <c r="I8" s="395" t="s">
        <v>18</v>
      </c>
    </row>
    <row r="9" spans="1:12" s="358" customFormat="1" ht="18" customHeight="1">
      <c r="A9" s="382"/>
      <c r="B9" s="382"/>
      <c r="C9" s="383" t="s">
        <v>26</v>
      </c>
      <c r="D9" s="365" t="s">
        <v>91</v>
      </c>
      <c r="E9" s="365" t="s">
        <v>92</v>
      </c>
      <c r="F9" s="365" t="s">
        <v>93</v>
      </c>
      <c r="G9" s="365" t="s">
        <v>94</v>
      </c>
      <c r="H9" s="365" t="s">
        <v>95</v>
      </c>
      <c r="I9" s="365" t="s">
        <v>96</v>
      </c>
    </row>
    <row r="10" spans="1:12" s="358" customFormat="1" ht="31.5" customHeight="1">
      <c r="A10" s="787" t="s">
        <v>345</v>
      </c>
      <c r="B10" s="413" t="s">
        <v>375</v>
      </c>
      <c r="C10" s="23">
        <v>44466</v>
      </c>
      <c r="D10" s="23">
        <v>44469</v>
      </c>
      <c r="E10" s="23">
        <v>44470</v>
      </c>
      <c r="F10" s="1017" t="s">
        <v>296</v>
      </c>
      <c r="G10" s="23">
        <v>44474</v>
      </c>
      <c r="H10" s="1017" t="s">
        <v>296</v>
      </c>
      <c r="I10" s="1017" t="s">
        <v>296</v>
      </c>
    </row>
    <row r="11" spans="1:12" s="358" customFormat="1" ht="31.5" customHeight="1">
      <c r="A11" s="787" t="s">
        <v>447</v>
      </c>
      <c r="B11" s="985" t="s">
        <v>448</v>
      </c>
      <c r="C11" s="23">
        <v>44473</v>
      </c>
      <c r="D11" s="1066" t="s">
        <v>450</v>
      </c>
      <c r="E11" s="1067"/>
      <c r="F11" s="1067"/>
      <c r="G11" s="1067"/>
      <c r="H11" s="1067"/>
      <c r="I11" s="1068"/>
    </row>
    <row r="12" spans="1:12" s="358" customFormat="1" ht="31.5" customHeight="1">
      <c r="A12" s="787" t="s">
        <v>447</v>
      </c>
      <c r="B12" s="985" t="s">
        <v>448</v>
      </c>
      <c r="C12" s="23">
        <v>44480</v>
      </c>
      <c r="D12" s="23">
        <f t="shared" ref="D12" si="0">C12+3</f>
        <v>44483</v>
      </c>
      <c r="E12" s="23">
        <f>C12+4</f>
        <v>44484</v>
      </c>
      <c r="F12" s="1017" t="s">
        <v>296</v>
      </c>
      <c r="G12" s="23">
        <f>C12+8</f>
        <v>44488</v>
      </c>
      <c r="H12" s="23">
        <f>C12+9</f>
        <v>44489</v>
      </c>
      <c r="I12" s="23">
        <f>C12+11</f>
        <v>44491</v>
      </c>
    </row>
    <row r="13" spans="1:12" s="358" customFormat="1" ht="31.5" customHeight="1">
      <c r="A13" s="787" t="s">
        <v>337</v>
      </c>
      <c r="B13" s="985" t="s">
        <v>375</v>
      </c>
      <c r="C13" s="23">
        <f>C12+7</f>
        <v>44487</v>
      </c>
      <c r="D13" s="23">
        <f t="shared" ref="D13:D16" si="1">C13+3</f>
        <v>44490</v>
      </c>
      <c r="E13" s="23">
        <f t="shared" ref="E13:E16" si="2">C13+4</f>
        <v>44491</v>
      </c>
      <c r="F13" s="23">
        <f>C13+6</f>
        <v>44493</v>
      </c>
      <c r="G13" s="23">
        <f t="shared" ref="G13:G16" si="3">C13+8</f>
        <v>44495</v>
      </c>
      <c r="H13" s="23">
        <f t="shared" ref="H13:H16" si="4">C13+9</f>
        <v>44496</v>
      </c>
      <c r="I13" s="23">
        <f>C13+11</f>
        <v>44498</v>
      </c>
    </row>
    <row r="14" spans="1:12" s="358" customFormat="1" ht="31.5" customHeight="1">
      <c r="A14" s="1012" t="s">
        <v>345</v>
      </c>
      <c r="B14" s="839" t="s">
        <v>454</v>
      </c>
      <c r="C14" s="23">
        <f t="shared" ref="C14:C16" si="5">C13+7</f>
        <v>44494</v>
      </c>
      <c r="D14" s="1066" t="s">
        <v>429</v>
      </c>
      <c r="E14" s="1067"/>
      <c r="F14" s="1067"/>
      <c r="G14" s="1067"/>
      <c r="H14" s="1067"/>
      <c r="I14" s="1068"/>
    </row>
    <row r="15" spans="1:12" s="358" customFormat="1" ht="31.5" customHeight="1">
      <c r="A15" s="787" t="s">
        <v>447</v>
      </c>
      <c r="B15" s="413" t="s">
        <v>455</v>
      </c>
      <c r="C15" s="23">
        <f t="shared" si="5"/>
        <v>44501</v>
      </c>
      <c r="D15" s="23">
        <f t="shared" si="1"/>
        <v>44504</v>
      </c>
      <c r="E15" s="23">
        <f t="shared" si="2"/>
        <v>44505</v>
      </c>
      <c r="F15" s="23">
        <f t="shared" ref="F15:F16" si="6">C15+6</f>
        <v>44507</v>
      </c>
      <c r="G15" s="23">
        <f t="shared" si="3"/>
        <v>44509</v>
      </c>
      <c r="H15" s="23">
        <f t="shared" si="4"/>
        <v>44510</v>
      </c>
      <c r="I15" s="23">
        <f t="shared" ref="I15:I16" si="7">C15+11</f>
        <v>44512</v>
      </c>
    </row>
    <row r="16" spans="1:12" s="358" customFormat="1" ht="31.5" customHeight="1">
      <c r="A16" s="787" t="s">
        <v>337</v>
      </c>
      <c r="B16" s="985" t="s">
        <v>454</v>
      </c>
      <c r="C16" s="23">
        <f t="shared" si="5"/>
        <v>44508</v>
      </c>
      <c r="D16" s="23">
        <f t="shared" si="1"/>
        <v>44511</v>
      </c>
      <c r="E16" s="23">
        <f t="shared" si="2"/>
        <v>44512</v>
      </c>
      <c r="F16" s="23">
        <f t="shared" si="6"/>
        <v>44514</v>
      </c>
      <c r="G16" s="23">
        <f t="shared" si="3"/>
        <v>44516</v>
      </c>
      <c r="H16" s="23">
        <f t="shared" si="4"/>
        <v>44517</v>
      </c>
      <c r="I16" s="23">
        <f t="shared" si="7"/>
        <v>44519</v>
      </c>
    </row>
    <row r="17" spans="1:9" s="358" customFormat="1" ht="18" customHeight="1">
      <c r="A17" s="519" t="s">
        <v>254</v>
      </c>
      <c r="B17" s="425"/>
      <c r="C17" s="426"/>
      <c r="D17" s="426"/>
      <c r="E17" s="426"/>
      <c r="F17" s="426"/>
      <c r="G17" s="426"/>
      <c r="H17" s="426"/>
      <c r="I17" s="426"/>
    </row>
    <row r="18" spans="1:9" s="172" customFormat="1" ht="20.100000000000001" customHeight="1">
      <c r="A18" s="427" t="s">
        <v>82</v>
      </c>
      <c r="B18" s="427"/>
      <c r="D18" s="339"/>
      <c r="E18" s="339"/>
      <c r="F18" s="339"/>
      <c r="G18" s="204"/>
    </row>
    <row r="19" spans="1:9" s="172" customFormat="1" ht="15" customHeight="1">
      <c r="A19" s="206" t="s">
        <v>81</v>
      </c>
      <c r="B19" s="428"/>
      <c r="C19" s="204"/>
      <c r="F19" s="204"/>
      <c r="G19" s="204"/>
    </row>
    <row r="20" spans="1:9" s="172" customFormat="1" ht="15" customHeight="1">
      <c r="A20" s="386" t="s">
        <v>259</v>
      </c>
      <c r="B20" s="386" t="s">
        <v>260</v>
      </c>
      <c r="C20" s="204"/>
      <c r="F20" s="204"/>
      <c r="G20" s="204"/>
    </row>
    <row r="21" spans="1:9" ht="15" customHeight="1">
      <c r="C21" s="842">
        <v>0.8125</v>
      </c>
    </row>
    <row r="22" spans="1:9" s="172" customFormat="1" ht="15" customHeight="1">
      <c r="A22" s="226" t="s">
        <v>63</v>
      </c>
      <c r="B22" s="429"/>
      <c r="C22" s="354"/>
      <c r="D22" s="352"/>
      <c r="E22" s="356"/>
      <c r="G22" s="204"/>
    </row>
    <row r="23" spans="1:9" s="172" customFormat="1" ht="15" customHeight="1">
      <c r="A23" s="151" t="s">
        <v>0</v>
      </c>
      <c r="B23" s="430"/>
      <c r="C23" s="356"/>
      <c r="D23" s="391"/>
      <c r="E23" s="356"/>
      <c r="G23" s="204"/>
    </row>
    <row r="24" spans="1:9" s="172" customFormat="1" ht="15" customHeight="1">
      <c r="A24" s="265" t="s">
        <v>433</v>
      </c>
      <c r="B24" s="431"/>
      <c r="C24" s="356"/>
      <c r="D24" s="391"/>
      <c r="E24" s="356"/>
      <c r="F24" s="204"/>
      <c r="G24" s="204"/>
    </row>
    <row r="25" spans="1:9" s="172" customFormat="1" ht="15" customHeight="1">
      <c r="A25" s="265" t="s">
        <v>65</v>
      </c>
      <c r="B25" s="431"/>
      <c r="C25" s="356"/>
      <c r="D25" s="391"/>
      <c r="E25" s="391"/>
      <c r="F25" s="204"/>
      <c r="G25" s="204"/>
    </row>
    <row r="26" spans="1:9" s="172" customFormat="1" ht="15" customHeight="1">
      <c r="A26" s="265" t="s">
        <v>66</v>
      </c>
      <c r="B26" s="428"/>
      <c r="C26" s="204"/>
      <c r="F26" s="204"/>
      <c r="G26" s="204"/>
    </row>
    <row r="27" spans="1:9" s="172" customFormat="1" ht="15" customHeight="1">
      <c r="A27" s="265" t="s">
        <v>83</v>
      </c>
      <c r="B27" s="428"/>
      <c r="C27" s="204"/>
      <c r="F27" s="204"/>
      <c r="G27" s="204"/>
    </row>
  </sheetData>
  <customSheetViews>
    <customSheetView guid="{8E2DF192-20FD-40DB-8385-493ED9B1C2BF}" showGridLines="0">
      <selection activeCell="A11" sqref="A11"/>
      <pageMargins left="0.7" right="0.7" top="0.75" bottom="0.75" header="0.3" footer="0.3"/>
      <pageSetup scale="75" orientation="landscape"/>
    </customSheetView>
    <customSheetView guid="{3DA74F3E-F145-470D-BDA0-4288A858AFDF}" showGridLines="0">
      <selection activeCell="D20" sqref="D20"/>
      <pageMargins left="0.7" right="0.7" top="0.75" bottom="0.75" header="0.3" footer="0.3"/>
      <pageSetup scale="75" orientation="landscape"/>
    </customSheetView>
    <customSheetView guid="{3E9A2BAE-164D-47A0-8104-C7D4E0A4EAEF}" showGridLines="0">
      <selection activeCell="F18" sqref="F18"/>
      <pageMargins left="0.7" right="0.7" top="0.75" bottom="0.75" header="0.3" footer="0.3"/>
      <pageSetup scale="75" orientation="landscape"/>
    </customSheetView>
    <customSheetView guid="{B9C309E4-7299-4CD5-AAAB-CF9542D1540F}">
      <selection activeCell="H28" sqref="H28"/>
      <pageMargins left="0.7" right="0.7" top="0.75" bottom="0.75" header="0.3" footer="0.3"/>
      <pageSetup scale="75" orientation="landscape"/>
    </customSheetView>
    <customSheetView guid="{C00304E5-BAC8-4C34-B3D2-AD7EACE0CB92}">
      <selection activeCell="F14" sqref="F14"/>
      <pageMargins left="0.7" right="0.7" top="0.75" bottom="0.75" header="0.3" footer="0.3"/>
      <pageSetup scale="75" orientation="landscape"/>
    </customSheetView>
    <customSheetView guid="{93A7AE30-CF2C-4CF1-930B-9425B5F5817D}">
      <selection activeCell="A12" sqref="A12"/>
      <pageMargins left="0.7" right="0.7" top="0.75" bottom="0.75" header="0.3" footer="0.3"/>
      <pageSetup scale="75" orientation="landscape"/>
    </customSheetView>
    <customSheetView guid="{D7835D66-B13D-4A90-85BF-DC3ACE120431}">
      <selection activeCell="F21" sqref="F21"/>
      <pageMargins left="0.7" right="0.7" top="0.75" bottom="0.75" header="0.3" footer="0.3"/>
      <pageSetup scale="75" orientation="landscape"/>
    </customSheetView>
    <customSheetView guid="{88931C49-9137-4FED-AEBA-55DC84EE773E}">
      <selection activeCell="M18" sqref="M18"/>
      <pageMargins left="0.7" right="0.7" top="0.75" bottom="0.75" header="0.3" footer="0.3"/>
      <pageSetup scale="75" orientation="landscape"/>
    </customSheetView>
    <customSheetView guid="{CEA7FD87-719A-426A-B06E-9D4E99783EED}" showPageBreaks="1">
      <selection activeCell="A15" sqref="A15"/>
      <pageMargins left="0.7" right="0.7" top="0.75" bottom="0.75" header="0.3" footer="0.3"/>
      <pageSetup scale="75" orientation="landscape"/>
    </customSheetView>
    <customSheetView guid="{23D6460C-E645-4432-B260-E5EED77E92F3}">
      <selection activeCell="F12" sqref="F12"/>
      <pageMargins left="0.7" right="0.7" top="0.75" bottom="0.75" header="0.3" footer="0.3"/>
      <pageSetup scale="75" orientation="landscape"/>
    </customSheetView>
    <customSheetView guid="{A0571078-F8D9-4419-99DA-CC05A0A8884F}" showPageBreaks="1" printArea="1">
      <selection activeCell="D16" sqref="D16"/>
      <pageMargins left="0.7" right="0.7" top="0.75" bottom="0.75" header="0.3" footer="0.3"/>
      <pageSetup scale="75" orientation="landscape"/>
    </customSheetView>
    <customSheetView guid="{4BAB3EE4-9C54-4B90-B433-C200B8083694}">
      <selection activeCell="D12" sqref="D12"/>
      <pageMargins left="0.7" right="0.7" top="0.75" bottom="0.75" header="0.3" footer="0.3"/>
      <pageSetup scale="75" orientation="landscape"/>
    </customSheetView>
    <customSheetView guid="{DB8C7FDF-A076-429E-9C69-19F5346810D2}">
      <selection activeCell="E14" sqref="E14"/>
      <pageMargins left="0.7" right="0.7" top="0.75" bottom="0.75" header="0.3" footer="0.3"/>
      <pageSetup scale="75" orientation="landscape"/>
    </customSheetView>
    <customSheetView guid="{6D779134-8889-443F-9ACA-8D735092180D}" scale="85" showGridLines="0">
      <selection activeCell="G14" sqref="G14"/>
      <pageMargins left="0.7" right="0.7" top="0.75" bottom="0.75" header="0.3" footer="0.3"/>
      <pageSetup scale="75" orientation="landscape" r:id="rId1"/>
    </customSheetView>
    <customSheetView guid="{36EED012-CDEF-4DC1-8A77-CC61E5DDA9AF}" showGridLines="0">
      <selection activeCell="E19" sqref="E19"/>
      <pageMargins left="0.7" right="0.7" top="0.75" bottom="0.75" header="0.3" footer="0.3"/>
      <pageSetup scale="75" orientation="landscape"/>
    </customSheetView>
    <customSheetView guid="{C6EA2456-9077-41F6-8AD1-2B98609E6968}" showGridLines="0">
      <selection activeCell="E14" sqref="E14"/>
      <pageMargins left="0.7" right="0.7" top="0.75" bottom="0.75" header="0.3" footer="0.3"/>
      <pageSetup scale="75" orientation="landscape"/>
    </customSheetView>
    <customSheetView guid="{77C6715E-78A8-45AF-BBE5-55C648F3FD39}" showGridLines="0" topLeftCell="A4">
      <selection activeCell="F11" sqref="F11:G11"/>
      <pageMargins left="0.7" right="0.7" top="0.75" bottom="0.75" header="0.3" footer="0.3"/>
      <pageSetup scale="75" orientation="landscape" r:id="rId2"/>
    </customSheetView>
    <customSheetView guid="{D73C7D54-4891-4237-9750-225D2462AB34}" showGridLines="0" topLeftCell="A4">
      <selection activeCell="B14" sqref="B14"/>
      <pageMargins left="0.7" right="0.7" top="0.75" bottom="0.75" header="0.3" footer="0.3"/>
      <pageSetup scale="75" orientation="landscape"/>
    </customSheetView>
    <customSheetView guid="{035FD7B7-E407-47C6-82D2-F16A7036DEE3}" showGridLines="0" topLeftCell="A4">
      <selection activeCell="E15" sqref="E15"/>
      <pageMargins left="0.7" right="0.7" top="0.75" bottom="0.75" header="0.3" footer="0.3"/>
      <pageSetup scale="75" orientation="landscape"/>
    </customSheetView>
  </customSheetViews>
  <mergeCells count="5">
    <mergeCell ref="D14:I14"/>
    <mergeCell ref="D7:I7"/>
    <mergeCell ref="A1:G2"/>
    <mergeCell ref="A3:L3"/>
    <mergeCell ref="D11:I11"/>
  </mergeCells>
  <hyperlinks>
    <hyperlink ref="A5" location="MENU!A1" display="BACK TO MENU" xr:uid="{00000000-0004-0000-0200-000000000000}"/>
  </hyperlinks>
  <pageMargins left="0.7" right="0.7" top="0.75" bottom="0.75" header="0.3" footer="0.3"/>
  <pageSetup scale="75" orientation="landscape" r:id="rId3"/>
  <drawing r:id="rId4"/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25"/>
  <sheetData/>
  <customSheetViews>
    <customSheetView guid="{8E2DF192-20FD-40DB-8385-493ED9B1C2BF}" state="hidden">
      <pageMargins left="0.7" right="0.7" top="0.75" bottom="0.75" header="0.3" footer="0.3"/>
    </customSheetView>
    <customSheetView guid="{6D779134-8889-443F-9ACA-8D735092180D}" state="hidden">
      <pageMargins left="0.7" right="0.7" top="0.75" bottom="0.75" header="0.3" footer="0.3"/>
    </customSheetView>
    <customSheetView guid="{36EED012-CDEF-4DC1-8A77-CC61E5DDA9AF}" state="hidden">
      <pageMargins left="0.7" right="0.7" top="0.75" bottom="0.75" header="0.3" footer="0.3"/>
    </customSheetView>
    <customSheetView guid="{C6EA2456-9077-41F6-8AD1-2B98609E6968}" state="hidden">
      <pageMargins left="0.7" right="0.7" top="0.75" bottom="0.75" header="0.3" footer="0.3"/>
    </customSheetView>
    <customSheetView guid="{77C6715E-78A8-45AF-BBE5-55C648F3FD39}" state="hidden">
      <pageMargins left="0.7" right="0.7" top="0.75" bottom="0.75" header="0.3" footer="0.3"/>
    </customSheetView>
    <customSheetView guid="{D73C7D54-4891-4237-9750-225D2462AB34}" state="hidden">
      <pageMargins left="0.7" right="0.7" top="0.75" bottom="0.75" header="0.3" footer="0.3"/>
    </customSheetView>
    <customSheetView guid="{035FD7B7-E407-47C6-82D2-F16A7036DEE3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72"/>
  <sheetViews>
    <sheetView showGridLines="0" topLeftCell="A50" zoomScaleNormal="100" workbookViewId="0">
      <selection activeCell="D35" sqref="D35"/>
    </sheetView>
  </sheetViews>
  <sheetFormatPr defaultColWidth="8.875" defaultRowHeight="14.25"/>
  <cols>
    <col min="1" max="1" width="22.625" style="317" customWidth="1"/>
    <col min="2" max="2" width="12" style="317" customWidth="1"/>
    <col min="3" max="3" width="12.25" style="318" customWidth="1"/>
    <col min="4" max="4" width="17.375" style="317" customWidth="1"/>
    <col min="5" max="5" width="17.125" style="317" customWidth="1"/>
    <col min="6" max="6" width="13.75" style="318" customWidth="1"/>
    <col min="7" max="7" width="13.75" style="317" customWidth="1"/>
    <col min="8" max="8" width="13.5" style="317" customWidth="1"/>
    <col min="9" max="16384" width="8.875" style="317"/>
  </cols>
  <sheetData>
    <row r="1" spans="1:51" ht="24.95" customHeight="1">
      <c r="A1" s="1072" t="s">
        <v>84</v>
      </c>
      <c r="B1" s="1072"/>
      <c r="C1" s="1072"/>
      <c r="D1" s="1072"/>
      <c r="E1" s="1072"/>
      <c r="F1" s="1072"/>
    </row>
    <row r="2" spans="1:51" ht="24.95" customHeight="1">
      <c r="A2" s="1072"/>
      <c r="B2" s="1072"/>
      <c r="C2" s="1072"/>
      <c r="D2" s="1072"/>
      <c r="E2" s="1072"/>
      <c r="F2" s="1072"/>
    </row>
    <row r="3" spans="1:51" ht="15" customHeight="1"/>
    <row r="4" spans="1:51" ht="15" customHeight="1"/>
    <row r="5" spans="1:51" s="316" customFormat="1" ht="20.100000000000001" customHeight="1">
      <c r="A5" s="13" t="s">
        <v>68</v>
      </c>
      <c r="C5" s="328"/>
      <c r="E5" s="324" t="s">
        <v>69</v>
      </c>
      <c r="F5" s="376">
        <v>44105</v>
      </c>
    </row>
    <row r="6" spans="1:51" s="358" customFormat="1" ht="19.5" customHeight="1"/>
    <row r="7" spans="1:51" s="375" customFormat="1" ht="29.25" customHeight="1">
      <c r="A7" s="1077" t="s">
        <v>456</v>
      </c>
      <c r="B7" s="1077"/>
      <c r="C7" s="1077"/>
      <c r="D7" s="1077"/>
      <c r="E7" s="1077"/>
      <c r="F7" s="1077"/>
      <c r="G7" s="1037"/>
      <c r="H7" s="1037"/>
      <c r="I7" s="358"/>
      <c r="J7" s="358"/>
      <c r="K7" s="358"/>
      <c r="L7" s="358"/>
      <c r="M7" s="358"/>
      <c r="N7" s="358"/>
      <c r="O7" s="358"/>
      <c r="P7" s="358"/>
      <c r="Q7" s="358"/>
      <c r="R7" s="358"/>
      <c r="S7" s="358"/>
      <c r="T7" s="358"/>
      <c r="U7" s="358"/>
      <c r="V7" s="358"/>
      <c r="W7" s="358"/>
      <c r="X7" s="358"/>
      <c r="Y7" s="358"/>
      <c r="Z7" s="358"/>
      <c r="AA7" s="358"/>
      <c r="AB7" s="358"/>
      <c r="AC7" s="358"/>
      <c r="AD7" s="358"/>
      <c r="AE7" s="358"/>
      <c r="AF7" s="358"/>
      <c r="AG7" s="358"/>
      <c r="AH7" s="358"/>
      <c r="AI7" s="358"/>
      <c r="AJ7" s="358"/>
      <c r="AK7" s="358"/>
      <c r="AL7" s="358"/>
      <c r="AM7" s="358"/>
      <c r="AN7" s="358"/>
      <c r="AO7" s="358"/>
      <c r="AP7" s="358"/>
      <c r="AQ7" s="358"/>
      <c r="AR7" s="358"/>
      <c r="AS7" s="358"/>
      <c r="AT7" s="358"/>
      <c r="AU7" s="358"/>
      <c r="AV7" s="358"/>
      <c r="AW7" s="358"/>
      <c r="AX7" s="358"/>
      <c r="AY7" s="358"/>
    </row>
    <row r="8" spans="1:51" s="375" customFormat="1" ht="23.25" hidden="1" customHeight="1">
      <c r="A8" s="740"/>
      <c r="B8" s="754" t="s">
        <v>123</v>
      </c>
      <c r="C8" s="1035" t="s">
        <v>1</v>
      </c>
      <c r="D8" s="1080" t="s">
        <v>71</v>
      </c>
      <c r="E8" s="1080"/>
      <c r="F8" s="1080"/>
      <c r="G8" s="1080"/>
      <c r="H8" s="1080"/>
      <c r="I8" s="358"/>
      <c r="J8" s="358"/>
      <c r="K8" s="358"/>
      <c r="L8" s="358"/>
      <c r="M8" s="358"/>
      <c r="N8" s="358"/>
      <c r="O8" s="358"/>
      <c r="P8" s="358"/>
      <c r="Q8" s="358"/>
      <c r="R8" s="358"/>
      <c r="S8" s="358"/>
      <c r="T8" s="358"/>
      <c r="U8" s="358"/>
      <c r="V8" s="358"/>
      <c r="W8" s="358"/>
      <c r="X8" s="358"/>
      <c r="Y8" s="358"/>
      <c r="Z8" s="358"/>
      <c r="AA8" s="358"/>
      <c r="AB8" s="358"/>
      <c r="AC8" s="358"/>
      <c r="AD8" s="358"/>
      <c r="AE8" s="358"/>
      <c r="AF8" s="358"/>
      <c r="AG8" s="358"/>
      <c r="AH8" s="358"/>
      <c r="AI8" s="358"/>
      <c r="AJ8" s="358"/>
      <c r="AK8" s="358"/>
      <c r="AL8" s="358"/>
      <c r="AM8" s="358"/>
      <c r="AN8" s="358"/>
      <c r="AO8" s="358"/>
      <c r="AP8" s="358"/>
      <c r="AQ8" s="358"/>
      <c r="AR8" s="358"/>
      <c r="AS8" s="358"/>
      <c r="AT8" s="358"/>
      <c r="AU8" s="358"/>
      <c r="AV8" s="358"/>
      <c r="AW8" s="358"/>
    </row>
    <row r="9" spans="1:51" s="375" customFormat="1" ht="23.25" hidden="1" customHeight="1">
      <c r="A9" s="746" t="s">
        <v>72</v>
      </c>
      <c r="B9" s="755" t="s">
        <v>87</v>
      </c>
      <c r="C9" s="756" t="s">
        <v>74</v>
      </c>
      <c r="D9" s="722" t="s">
        <v>90</v>
      </c>
      <c r="E9" s="395" t="s">
        <v>99</v>
      </c>
      <c r="F9" s="395" t="s">
        <v>75</v>
      </c>
      <c r="G9" s="395" t="s">
        <v>103</v>
      </c>
      <c r="H9" s="395" t="s">
        <v>18</v>
      </c>
      <c r="I9" s="358"/>
      <c r="J9" s="358"/>
      <c r="K9" s="358"/>
      <c r="L9" s="358"/>
      <c r="M9" s="358"/>
      <c r="N9" s="358"/>
      <c r="O9" s="358"/>
      <c r="P9" s="358"/>
      <c r="Q9" s="358"/>
      <c r="R9" s="358"/>
      <c r="S9" s="358"/>
      <c r="T9" s="358"/>
      <c r="U9" s="358"/>
      <c r="V9" s="358"/>
      <c r="W9" s="358"/>
      <c r="X9" s="358"/>
      <c r="Y9" s="358"/>
      <c r="Z9" s="358"/>
      <c r="AA9" s="358"/>
      <c r="AB9" s="358"/>
      <c r="AC9" s="358"/>
      <c r="AD9" s="358"/>
      <c r="AE9" s="358"/>
      <c r="AF9" s="358"/>
      <c r="AG9" s="358"/>
      <c r="AH9" s="358"/>
      <c r="AI9" s="358"/>
      <c r="AJ9" s="358"/>
      <c r="AK9" s="358"/>
      <c r="AL9" s="358"/>
      <c r="AM9" s="358"/>
      <c r="AN9" s="358"/>
      <c r="AO9" s="358"/>
      <c r="AP9" s="358"/>
      <c r="AQ9" s="358"/>
      <c r="AR9" s="358"/>
      <c r="AS9" s="358"/>
      <c r="AT9" s="358"/>
      <c r="AU9" s="358"/>
      <c r="AV9" s="358"/>
      <c r="AW9" s="358"/>
    </row>
    <row r="10" spans="1:51" s="375" customFormat="1" ht="23.25" hidden="1" customHeight="1">
      <c r="A10" s="746"/>
      <c r="B10" s="755"/>
      <c r="C10" s="740" t="s">
        <v>23</v>
      </c>
      <c r="D10" s="723" t="s">
        <v>101</v>
      </c>
      <c r="E10" s="749" t="s">
        <v>100</v>
      </c>
      <c r="F10" s="749" t="s">
        <v>300</v>
      </c>
      <c r="G10" s="749" t="s">
        <v>104</v>
      </c>
      <c r="H10" s="749" t="s">
        <v>105</v>
      </c>
      <c r="I10" s="358"/>
      <c r="J10" s="358"/>
      <c r="K10" s="358"/>
      <c r="L10" s="358"/>
      <c r="M10" s="358"/>
      <c r="N10" s="358"/>
      <c r="O10" s="358"/>
      <c r="P10" s="358"/>
      <c r="Q10" s="358"/>
      <c r="R10" s="358"/>
      <c r="S10" s="358"/>
      <c r="T10" s="358"/>
      <c r="U10" s="358"/>
      <c r="V10" s="358"/>
      <c r="W10" s="358"/>
      <c r="X10" s="358"/>
      <c r="Y10" s="358"/>
      <c r="Z10" s="358"/>
      <c r="AA10" s="358"/>
      <c r="AB10" s="358"/>
      <c r="AC10" s="358"/>
      <c r="AD10" s="358"/>
      <c r="AE10" s="358"/>
      <c r="AF10" s="358"/>
      <c r="AG10" s="358"/>
      <c r="AH10" s="358"/>
      <c r="AI10" s="358"/>
      <c r="AJ10" s="358"/>
      <c r="AK10" s="358"/>
      <c r="AL10" s="358"/>
      <c r="AM10" s="358"/>
      <c r="AN10" s="358"/>
      <c r="AO10" s="358"/>
      <c r="AP10" s="358"/>
      <c r="AQ10" s="358"/>
      <c r="AR10" s="358"/>
      <c r="AS10" s="358"/>
      <c r="AT10" s="358"/>
      <c r="AU10" s="358"/>
      <c r="AV10" s="358"/>
      <c r="AW10" s="358"/>
    </row>
    <row r="11" spans="1:51" s="375" customFormat="1" ht="23.25" hidden="1" customHeight="1">
      <c r="A11" s="750"/>
      <c r="B11" s="756"/>
      <c r="C11" s="750"/>
      <c r="D11" s="420" t="s">
        <v>174</v>
      </c>
      <c r="E11" s="420" t="s">
        <v>78</v>
      </c>
      <c r="F11" s="420" t="s">
        <v>107</v>
      </c>
      <c r="G11" s="420"/>
      <c r="H11" s="420"/>
      <c r="I11" s="358"/>
      <c r="J11" s="358"/>
      <c r="K11" s="358"/>
      <c r="L11" s="358"/>
      <c r="M11" s="358"/>
      <c r="N11" s="358"/>
      <c r="O11" s="358"/>
      <c r="P11" s="358"/>
      <c r="Q11" s="358"/>
      <c r="R11" s="358"/>
      <c r="S11" s="358"/>
      <c r="T11" s="358"/>
      <c r="U11" s="358"/>
      <c r="V11" s="358"/>
      <c r="W11" s="358"/>
      <c r="X11" s="358"/>
      <c r="Y11" s="358"/>
      <c r="Z11" s="358"/>
      <c r="AA11" s="358"/>
      <c r="AB11" s="358"/>
      <c r="AC11" s="358"/>
      <c r="AD11" s="358"/>
      <c r="AE11" s="358"/>
      <c r="AF11" s="358"/>
      <c r="AG11" s="358"/>
      <c r="AH11" s="358"/>
      <c r="AI11" s="358"/>
      <c r="AJ11" s="358"/>
      <c r="AK11" s="358"/>
      <c r="AL11" s="358"/>
      <c r="AM11" s="358"/>
      <c r="AN11" s="358"/>
      <c r="AO11" s="358"/>
      <c r="AP11" s="358"/>
      <c r="AQ11" s="358"/>
      <c r="AR11" s="358"/>
      <c r="AS11" s="358"/>
      <c r="AT11" s="358"/>
      <c r="AU11" s="358"/>
      <c r="AV11" s="358"/>
      <c r="AW11" s="358"/>
    </row>
    <row r="12" spans="1:51" s="375" customFormat="1" ht="23.25" hidden="1" customHeight="1">
      <c r="A12" s="1034" t="s">
        <v>353</v>
      </c>
      <c r="B12" s="263" t="s">
        <v>434</v>
      </c>
      <c r="C12" s="263">
        <v>44429</v>
      </c>
      <c r="D12" s="1038">
        <v>44452</v>
      </c>
      <c r="E12" s="1038">
        <v>44453</v>
      </c>
      <c r="F12" s="1038" t="s">
        <v>294</v>
      </c>
      <c r="G12" s="1038">
        <v>44450</v>
      </c>
      <c r="H12" s="1038" t="s">
        <v>294</v>
      </c>
      <c r="I12" s="358" t="s">
        <v>435</v>
      </c>
      <c r="J12" s="358"/>
      <c r="K12" s="358"/>
      <c r="L12" s="358"/>
      <c r="M12" s="358"/>
      <c r="N12" s="358"/>
      <c r="O12" s="358"/>
      <c r="P12" s="358"/>
      <c r="Q12" s="358"/>
      <c r="R12" s="358"/>
      <c r="S12" s="358"/>
      <c r="T12" s="358"/>
      <c r="U12" s="358"/>
      <c r="V12" s="358"/>
      <c r="W12" s="358"/>
      <c r="X12" s="358"/>
      <c r="Y12" s="358"/>
      <c r="Z12" s="358"/>
      <c r="AA12" s="358"/>
      <c r="AB12" s="358"/>
      <c r="AC12" s="358"/>
      <c r="AD12" s="358"/>
      <c r="AE12" s="358"/>
      <c r="AF12" s="358"/>
      <c r="AG12" s="358"/>
      <c r="AH12" s="358"/>
      <c r="AI12" s="358"/>
      <c r="AJ12" s="358"/>
      <c r="AK12" s="358"/>
      <c r="AL12" s="358"/>
      <c r="AM12" s="358"/>
      <c r="AN12" s="358"/>
      <c r="AO12" s="358"/>
      <c r="AP12" s="358"/>
      <c r="AQ12" s="358"/>
      <c r="AR12" s="358"/>
      <c r="AS12" s="358"/>
      <c r="AT12" s="358"/>
      <c r="AU12" s="358"/>
      <c r="AV12" s="358"/>
      <c r="AW12" s="358"/>
    </row>
    <row r="13" spans="1:51" s="375" customFormat="1" ht="23.25" hidden="1" customHeight="1">
      <c r="A13" s="1034" t="s">
        <v>305</v>
      </c>
      <c r="B13" s="1039" t="s">
        <v>365</v>
      </c>
      <c r="C13" s="263">
        <v>44436</v>
      </c>
      <c r="D13" s="1040" t="s">
        <v>296</v>
      </c>
      <c r="E13" s="1040" t="s">
        <v>296</v>
      </c>
      <c r="F13" s="1038">
        <v>44452</v>
      </c>
      <c r="G13" s="1038" t="s">
        <v>294</v>
      </c>
      <c r="H13" s="1038">
        <v>44450</v>
      </c>
      <c r="I13" s="358" t="s">
        <v>438</v>
      </c>
      <c r="J13" s="358"/>
      <c r="K13" s="358"/>
      <c r="L13" s="358"/>
      <c r="M13" s="358"/>
      <c r="N13" s="358"/>
      <c r="O13" s="358"/>
      <c r="P13" s="358"/>
      <c r="Q13" s="358"/>
      <c r="R13" s="358"/>
      <c r="S13" s="358"/>
      <c r="T13" s="358"/>
      <c r="U13" s="358"/>
      <c r="V13" s="358"/>
      <c r="W13" s="358"/>
      <c r="X13" s="358"/>
      <c r="Y13" s="358"/>
      <c r="Z13" s="358"/>
      <c r="AA13" s="358"/>
      <c r="AB13" s="358"/>
      <c r="AC13" s="358"/>
      <c r="AD13" s="358"/>
      <c r="AE13" s="358"/>
      <c r="AF13" s="358"/>
      <c r="AG13" s="358"/>
      <c r="AH13" s="358"/>
      <c r="AI13" s="358"/>
      <c r="AJ13" s="358"/>
      <c r="AK13" s="358"/>
      <c r="AL13" s="358"/>
      <c r="AM13" s="358"/>
      <c r="AN13" s="358"/>
      <c r="AO13" s="358"/>
      <c r="AP13" s="358"/>
      <c r="AQ13" s="358"/>
      <c r="AR13" s="358"/>
      <c r="AS13" s="358"/>
      <c r="AT13" s="358"/>
      <c r="AU13" s="358"/>
      <c r="AV13" s="358"/>
      <c r="AW13" s="358"/>
    </row>
    <row r="14" spans="1:51" s="375" customFormat="1" ht="23.25" hidden="1" customHeight="1">
      <c r="A14" s="812" t="s">
        <v>301</v>
      </c>
      <c r="B14" s="1041" t="s">
        <v>370</v>
      </c>
      <c r="C14" s="263">
        <f>C13+7</f>
        <v>44443</v>
      </c>
      <c r="D14" s="1038">
        <v>44459</v>
      </c>
      <c r="E14" s="1038">
        <v>44460</v>
      </c>
      <c r="F14" s="1040" t="s">
        <v>296</v>
      </c>
      <c r="G14" s="1038">
        <v>44457</v>
      </c>
      <c r="H14" s="1038" t="s">
        <v>294</v>
      </c>
      <c r="I14" s="358" t="s">
        <v>439</v>
      </c>
      <c r="J14" s="358"/>
      <c r="K14" s="358"/>
      <c r="L14" s="358"/>
      <c r="M14" s="358"/>
      <c r="N14" s="358"/>
      <c r="O14" s="358"/>
      <c r="P14" s="358"/>
      <c r="Q14" s="358"/>
      <c r="R14" s="358"/>
      <c r="S14" s="358"/>
      <c r="T14" s="358"/>
      <c r="U14" s="358"/>
      <c r="V14" s="358"/>
      <c r="W14" s="358"/>
      <c r="X14" s="358"/>
      <c r="Y14" s="358"/>
      <c r="Z14" s="358"/>
      <c r="AA14" s="358"/>
      <c r="AB14" s="358"/>
      <c r="AC14" s="358"/>
      <c r="AD14" s="358"/>
      <c r="AE14" s="358"/>
      <c r="AF14" s="358"/>
      <c r="AG14" s="358"/>
      <c r="AH14" s="358"/>
      <c r="AI14" s="358"/>
      <c r="AJ14" s="358"/>
      <c r="AK14" s="358"/>
      <c r="AL14" s="358"/>
      <c r="AM14" s="358"/>
      <c r="AN14" s="358"/>
      <c r="AO14" s="358"/>
      <c r="AP14" s="358"/>
      <c r="AQ14" s="358"/>
      <c r="AR14" s="358"/>
      <c r="AS14" s="358"/>
      <c r="AT14" s="358"/>
      <c r="AU14" s="358"/>
      <c r="AV14" s="358"/>
      <c r="AW14" s="358"/>
    </row>
    <row r="15" spans="1:51" s="375" customFormat="1" ht="23.25" hidden="1" customHeight="1">
      <c r="A15" s="812" t="s">
        <v>341</v>
      </c>
      <c r="B15" s="1041" t="s">
        <v>366</v>
      </c>
      <c r="C15" s="263">
        <f t="shared" ref="C15:C16" si="0">C14+7</f>
        <v>44450</v>
      </c>
      <c r="D15" s="1040" t="s">
        <v>296</v>
      </c>
      <c r="E15" s="1040" t="s">
        <v>296</v>
      </c>
      <c r="F15" s="1038">
        <v>44459</v>
      </c>
      <c r="G15" s="1038" t="s">
        <v>294</v>
      </c>
      <c r="H15" s="1038">
        <v>44457</v>
      </c>
      <c r="I15" s="358" t="s">
        <v>438</v>
      </c>
      <c r="J15" s="358"/>
      <c r="K15" s="358"/>
      <c r="L15" s="358"/>
      <c r="M15" s="358"/>
      <c r="N15" s="358"/>
      <c r="O15" s="358"/>
      <c r="P15" s="358"/>
      <c r="Q15" s="358"/>
      <c r="R15" s="358"/>
      <c r="S15" s="358"/>
      <c r="T15" s="358"/>
      <c r="U15" s="358"/>
      <c r="V15" s="358"/>
      <c r="W15" s="358"/>
      <c r="X15" s="358"/>
      <c r="Y15" s="358"/>
      <c r="Z15" s="358"/>
      <c r="AA15" s="358"/>
      <c r="AB15" s="358"/>
      <c r="AC15" s="358"/>
      <c r="AD15" s="358"/>
      <c r="AE15" s="358"/>
      <c r="AF15" s="358"/>
      <c r="AG15" s="358"/>
      <c r="AH15" s="358"/>
      <c r="AI15" s="358"/>
      <c r="AJ15" s="358"/>
      <c r="AK15" s="358"/>
      <c r="AL15" s="358"/>
      <c r="AM15" s="358"/>
      <c r="AN15" s="358"/>
      <c r="AO15" s="358"/>
      <c r="AP15" s="358"/>
      <c r="AQ15" s="358"/>
      <c r="AR15" s="358"/>
      <c r="AS15" s="358"/>
      <c r="AT15" s="358"/>
      <c r="AU15" s="358"/>
      <c r="AV15" s="358"/>
      <c r="AW15" s="358"/>
    </row>
    <row r="16" spans="1:51" s="375" customFormat="1" ht="23.25" hidden="1" customHeight="1">
      <c r="A16" s="812" t="s">
        <v>339</v>
      </c>
      <c r="B16" s="1041" t="s">
        <v>376</v>
      </c>
      <c r="C16" s="263">
        <f t="shared" si="0"/>
        <v>44457</v>
      </c>
      <c r="D16" s="1081" t="s">
        <v>357</v>
      </c>
      <c r="E16" s="1082"/>
      <c r="F16" s="1082"/>
      <c r="G16" s="1082"/>
      <c r="H16" s="1082"/>
      <c r="I16" s="358"/>
      <c r="J16" s="358"/>
      <c r="K16" s="358"/>
      <c r="L16" s="358"/>
      <c r="M16" s="358"/>
      <c r="N16" s="358"/>
      <c r="O16" s="358"/>
      <c r="P16" s="358"/>
      <c r="Q16" s="358"/>
      <c r="R16" s="358"/>
      <c r="S16" s="358"/>
      <c r="T16" s="358"/>
      <c r="U16" s="358"/>
      <c r="V16" s="358"/>
      <c r="W16" s="358"/>
      <c r="X16" s="358"/>
      <c r="Y16" s="358"/>
      <c r="Z16" s="358"/>
      <c r="AA16" s="358"/>
      <c r="AB16" s="358"/>
      <c r="AC16" s="358"/>
      <c r="AD16" s="358"/>
      <c r="AE16" s="358"/>
      <c r="AF16" s="358"/>
      <c r="AG16" s="358"/>
      <c r="AH16" s="358"/>
      <c r="AI16" s="358"/>
      <c r="AJ16" s="358"/>
      <c r="AK16" s="358"/>
      <c r="AL16" s="358"/>
      <c r="AM16" s="358"/>
      <c r="AN16" s="358"/>
      <c r="AO16" s="358"/>
      <c r="AP16" s="358"/>
      <c r="AQ16" s="358"/>
      <c r="AR16" s="358"/>
      <c r="AS16" s="358"/>
      <c r="AT16" s="358"/>
      <c r="AU16" s="358"/>
      <c r="AV16" s="358"/>
      <c r="AW16" s="358"/>
    </row>
    <row r="17" spans="1:50" s="375" customFormat="1" ht="24" hidden="1" customHeight="1">
      <c r="A17" s="1042" t="s">
        <v>102</v>
      </c>
      <c r="B17" s="1042"/>
      <c r="C17" s="1042"/>
      <c r="D17" s="1042"/>
      <c r="E17" s="1042"/>
      <c r="F17" s="1042"/>
      <c r="G17" s="1042"/>
      <c r="H17" s="1042"/>
      <c r="I17" s="373"/>
      <c r="J17" s="358"/>
      <c r="K17" s="358"/>
      <c r="L17" s="358"/>
      <c r="M17" s="358"/>
      <c r="N17" s="358"/>
      <c r="O17" s="358"/>
      <c r="P17" s="358"/>
      <c r="Q17" s="358"/>
      <c r="R17" s="358"/>
      <c r="S17" s="358"/>
      <c r="T17" s="358"/>
      <c r="U17" s="358"/>
      <c r="V17" s="358"/>
      <c r="W17" s="358"/>
      <c r="X17" s="358"/>
      <c r="Y17" s="358"/>
      <c r="Z17" s="358"/>
      <c r="AA17" s="358"/>
      <c r="AB17" s="358"/>
      <c r="AC17" s="358"/>
      <c r="AD17" s="358"/>
      <c r="AE17" s="358"/>
      <c r="AF17" s="358"/>
      <c r="AG17" s="358"/>
      <c r="AH17" s="358"/>
      <c r="AI17" s="358"/>
      <c r="AJ17" s="358"/>
      <c r="AK17" s="358"/>
      <c r="AL17" s="358"/>
      <c r="AM17" s="358"/>
      <c r="AN17" s="358"/>
      <c r="AO17" s="358"/>
      <c r="AP17" s="358"/>
      <c r="AQ17" s="358"/>
      <c r="AR17" s="358"/>
      <c r="AS17" s="358"/>
      <c r="AT17" s="358"/>
      <c r="AU17" s="358"/>
      <c r="AV17" s="358"/>
      <c r="AW17" s="358"/>
      <c r="AX17" s="358"/>
    </row>
    <row r="18" spans="1:50" s="375" customFormat="1" ht="24" hidden="1" customHeight="1">
      <c r="A18" s="587" t="s">
        <v>82</v>
      </c>
      <c r="B18" s="1042"/>
      <c r="C18" s="1042"/>
      <c r="D18" s="1042"/>
      <c r="E18" s="1042"/>
      <c r="F18" s="1042"/>
      <c r="G18" s="1042"/>
      <c r="H18" s="1042"/>
      <c r="I18" s="373"/>
      <c r="J18" s="358"/>
      <c r="K18" s="358"/>
      <c r="L18" s="358"/>
      <c r="M18" s="358"/>
      <c r="N18" s="358"/>
      <c r="O18" s="358"/>
      <c r="P18" s="358"/>
      <c r="Q18" s="358"/>
      <c r="R18" s="358"/>
      <c r="S18" s="358"/>
      <c r="T18" s="358"/>
      <c r="U18" s="358"/>
      <c r="V18" s="358"/>
      <c r="W18" s="358"/>
      <c r="X18" s="358"/>
      <c r="Y18" s="358"/>
      <c r="Z18" s="358"/>
      <c r="AA18" s="358"/>
      <c r="AB18" s="358"/>
      <c r="AC18" s="358"/>
      <c r="AD18" s="358"/>
      <c r="AE18" s="358"/>
      <c r="AF18" s="358"/>
      <c r="AG18" s="358"/>
      <c r="AH18" s="358"/>
      <c r="AI18" s="358"/>
      <c r="AJ18" s="358"/>
      <c r="AK18" s="358"/>
      <c r="AL18" s="358"/>
      <c r="AM18" s="358"/>
      <c r="AN18" s="358"/>
      <c r="AO18" s="358"/>
      <c r="AP18" s="358"/>
      <c r="AQ18" s="358"/>
      <c r="AR18" s="358"/>
      <c r="AS18" s="358"/>
      <c r="AT18" s="358"/>
      <c r="AU18" s="358"/>
      <c r="AV18" s="358"/>
      <c r="AW18" s="358"/>
      <c r="AX18" s="358"/>
    </row>
    <row r="19" spans="1:50" s="375" customFormat="1" ht="24" hidden="1" customHeight="1">
      <c r="A19" s="725" t="s">
        <v>81</v>
      </c>
      <c r="B19" s="1043"/>
      <c r="C19" s="1044"/>
      <c r="D19" s="1043"/>
      <c r="E19" s="1043"/>
      <c r="F19" s="1044"/>
      <c r="G19" s="1043"/>
      <c r="H19" s="1043"/>
      <c r="I19" s="374"/>
      <c r="J19" s="358"/>
      <c r="K19" s="358"/>
      <c r="L19" s="358"/>
      <c r="M19" s="358"/>
      <c r="N19" s="358"/>
      <c r="O19" s="358"/>
      <c r="P19" s="358"/>
      <c r="Q19" s="358"/>
      <c r="R19" s="358"/>
      <c r="S19" s="358"/>
      <c r="T19" s="358"/>
      <c r="U19" s="358"/>
      <c r="V19" s="358"/>
      <c r="W19" s="358"/>
      <c r="X19" s="358"/>
      <c r="Y19" s="358"/>
      <c r="Z19" s="358"/>
      <c r="AA19" s="358"/>
      <c r="AB19" s="358"/>
      <c r="AC19" s="358"/>
      <c r="AD19" s="358"/>
      <c r="AE19" s="358"/>
      <c r="AF19" s="358"/>
      <c r="AG19" s="358"/>
      <c r="AH19" s="358"/>
      <c r="AI19" s="358"/>
      <c r="AJ19" s="358"/>
      <c r="AK19" s="358"/>
      <c r="AL19" s="358"/>
      <c r="AM19" s="358"/>
      <c r="AN19" s="358"/>
      <c r="AO19" s="358"/>
      <c r="AP19" s="358"/>
      <c r="AQ19" s="358"/>
      <c r="AR19" s="358"/>
      <c r="AS19" s="358"/>
      <c r="AT19" s="358"/>
      <c r="AU19" s="358"/>
      <c r="AV19" s="358"/>
      <c r="AW19" s="358"/>
      <c r="AX19" s="358"/>
    </row>
    <row r="20" spans="1:50" s="375" customFormat="1" ht="24" hidden="1" customHeight="1">
      <c r="A20" s="726" t="s">
        <v>261</v>
      </c>
      <c r="B20" s="726" t="s">
        <v>262</v>
      </c>
      <c r="C20" s="1044"/>
      <c r="D20" s="1043"/>
      <c r="E20" s="1043"/>
      <c r="F20" s="1044"/>
      <c r="G20" s="1043"/>
      <c r="H20" s="1043"/>
      <c r="I20" s="374"/>
      <c r="J20" s="358"/>
      <c r="K20" s="358"/>
      <c r="L20" s="358"/>
      <c r="M20" s="358"/>
      <c r="N20" s="358"/>
      <c r="O20" s="358"/>
      <c r="P20" s="358"/>
      <c r="Q20" s="358"/>
      <c r="R20" s="358"/>
      <c r="S20" s="358"/>
      <c r="T20" s="358"/>
      <c r="U20" s="358"/>
      <c r="V20" s="358"/>
      <c r="W20" s="358"/>
      <c r="X20" s="358"/>
      <c r="Y20" s="358"/>
      <c r="Z20" s="358"/>
      <c r="AA20" s="358"/>
      <c r="AB20" s="358"/>
      <c r="AC20" s="358"/>
      <c r="AD20" s="358"/>
      <c r="AE20" s="358"/>
      <c r="AF20" s="358"/>
      <c r="AG20" s="358"/>
      <c r="AH20" s="358"/>
      <c r="AI20" s="358"/>
      <c r="AJ20" s="358"/>
      <c r="AK20" s="358"/>
      <c r="AL20" s="358"/>
      <c r="AM20" s="358"/>
      <c r="AN20" s="358"/>
      <c r="AO20" s="358"/>
      <c r="AP20" s="358"/>
      <c r="AQ20" s="358"/>
      <c r="AR20" s="358"/>
      <c r="AS20" s="358"/>
      <c r="AT20" s="358"/>
      <c r="AU20" s="358"/>
      <c r="AV20" s="358"/>
      <c r="AW20" s="358"/>
      <c r="AX20" s="358"/>
    </row>
    <row r="21" spans="1:50" s="375" customFormat="1" ht="24" customHeight="1">
      <c r="A21" s="1083" t="s">
        <v>437</v>
      </c>
      <c r="B21" s="1083"/>
      <c r="C21" s="1083"/>
      <c r="D21" s="1083"/>
      <c r="E21" s="1043"/>
      <c r="F21" s="1044"/>
      <c r="G21" s="1043"/>
      <c r="H21" s="1043"/>
      <c r="I21" s="374"/>
      <c r="J21" s="358"/>
      <c r="K21" s="358"/>
      <c r="L21" s="358"/>
      <c r="M21" s="358"/>
      <c r="N21" s="358"/>
      <c r="O21" s="358"/>
      <c r="P21" s="358"/>
      <c r="Q21" s="358"/>
      <c r="R21" s="358"/>
      <c r="S21" s="358"/>
      <c r="T21" s="358"/>
      <c r="U21" s="358"/>
      <c r="V21" s="358"/>
      <c r="W21" s="358"/>
      <c r="X21" s="358"/>
      <c r="Y21" s="358"/>
      <c r="Z21" s="358"/>
      <c r="AA21" s="358"/>
      <c r="AB21" s="358"/>
      <c r="AC21" s="358"/>
      <c r="AD21" s="358"/>
      <c r="AE21" s="358"/>
      <c r="AF21" s="358"/>
      <c r="AG21" s="358"/>
      <c r="AH21" s="358"/>
      <c r="AI21" s="358"/>
      <c r="AJ21" s="358"/>
      <c r="AK21" s="358"/>
      <c r="AL21" s="358"/>
      <c r="AM21" s="358"/>
      <c r="AN21" s="358"/>
      <c r="AO21" s="358"/>
      <c r="AP21" s="358"/>
      <c r="AQ21" s="358"/>
      <c r="AR21" s="358"/>
      <c r="AS21" s="358"/>
      <c r="AT21" s="358"/>
      <c r="AU21" s="358"/>
      <c r="AV21" s="358"/>
      <c r="AW21" s="358"/>
      <c r="AX21" s="358"/>
    </row>
    <row r="22" spans="1:50" s="375" customFormat="1" ht="24" customHeight="1">
      <c r="A22" s="740"/>
      <c r="B22" s="754" t="s">
        <v>123</v>
      </c>
      <c r="C22" s="1029" t="s">
        <v>1</v>
      </c>
      <c r="D22" s="1078" t="s">
        <v>71</v>
      </c>
      <c r="E22" s="1079"/>
      <c r="F22" s="358"/>
      <c r="G22" s="374"/>
      <c r="H22" s="374"/>
      <c r="I22" s="374"/>
      <c r="J22" s="358"/>
      <c r="K22" s="358"/>
      <c r="L22" s="358"/>
      <c r="M22" s="358"/>
      <c r="N22" s="358"/>
      <c r="O22" s="358"/>
      <c r="P22" s="358"/>
      <c r="Q22" s="358"/>
      <c r="R22" s="358"/>
      <c r="S22" s="358"/>
      <c r="T22" s="358"/>
      <c r="U22" s="358"/>
      <c r="V22" s="358"/>
      <c r="W22" s="358"/>
      <c r="X22" s="358"/>
      <c r="Y22" s="358"/>
      <c r="Z22" s="358"/>
      <c r="AA22" s="358"/>
      <c r="AB22" s="358"/>
      <c r="AC22" s="358"/>
      <c r="AD22" s="358"/>
      <c r="AE22" s="358"/>
      <c r="AF22" s="358"/>
      <c r="AG22" s="358"/>
      <c r="AH22" s="358"/>
      <c r="AI22" s="358"/>
      <c r="AJ22" s="358"/>
      <c r="AK22" s="358"/>
      <c r="AL22" s="358"/>
      <c r="AM22" s="358"/>
      <c r="AN22" s="358"/>
      <c r="AO22" s="358"/>
      <c r="AP22" s="358"/>
      <c r="AQ22" s="358"/>
      <c r="AR22" s="358"/>
      <c r="AS22" s="358"/>
      <c r="AT22" s="358"/>
      <c r="AU22" s="358"/>
      <c r="AV22" s="358"/>
      <c r="AW22" s="358"/>
      <c r="AX22" s="358"/>
    </row>
    <row r="23" spans="1:50" s="375" customFormat="1" ht="24" customHeight="1">
      <c r="A23" s="746" t="s">
        <v>72</v>
      </c>
      <c r="B23" s="755" t="s">
        <v>87</v>
      </c>
      <c r="C23" s="756" t="s">
        <v>74</v>
      </c>
      <c r="D23" s="395" t="s">
        <v>18</v>
      </c>
      <c r="E23" s="395" t="s">
        <v>75</v>
      </c>
      <c r="F23" s="374"/>
      <c r="G23" s="358"/>
      <c r="H23" s="358"/>
      <c r="I23" s="358"/>
      <c r="J23" s="358"/>
      <c r="K23" s="358"/>
      <c r="L23" s="358"/>
      <c r="M23" s="358"/>
      <c r="N23" s="358"/>
      <c r="O23" s="358"/>
      <c r="P23" s="358"/>
      <c r="Q23" s="358"/>
      <c r="R23" s="358"/>
      <c r="S23" s="358"/>
      <c r="T23" s="358"/>
      <c r="U23" s="358"/>
      <c r="V23" s="358"/>
      <c r="W23" s="358"/>
      <c r="X23" s="358"/>
      <c r="Y23" s="358"/>
      <c r="Z23" s="358"/>
      <c r="AA23" s="358"/>
      <c r="AB23" s="358"/>
      <c r="AC23" s="358"/>
      <c r="AD23" s="358"/>
      <c r="AE23" s="358"/>
      <c r="AF23" s="358"/>
      <c r="AG23" s="358"/>
      <c r="AH23" s="358"/>
      <c r="AI23" s="358"/>
      <c r="AJ23" s="358"/>
      <c r="AK23" s="358"/>
      <c r="AL23" s="358"/>
      <c r="AM23" s="358"/>
      <c r="AN23" s="358"/>
      <c r="AO23" s="358"/>
      <c r="AP23" s="358"/>
      <c r="AQ23" s="358"/>
      <c r="AR23" s="358"/>
      <c r="AS23" s="358"/>
    </row>
    <row r="24" spans="1:50" s="375" customFormat="1" ht="24" customHeight="1">
      <c r="A24" s="746"/>
      <c r="B24" s="755"/>
      <c r="C24" s="740" t="s">
        <v>7</v>
      </c>
      <c r="D24" s="749" t="s">
        <v>105</v>
      </c>
      <c r="E24" s="749" t="s">
        <v>300</v>
      </c>
      <c r="F24" s="374"/>
      <c r="G24" s="358"/>
      <c r="H24" s="358"/>
      <c r="I24" s="358"/>
      <c r="J24" s="358"/>
      <c r="K24" s="358"/>
      <c r="L24" s="358"/>
      <c r="M24" s="358"/>
      <c r="N24" s="358"/>
      <c r="O24" s="358"/>
      <c r="P24" s="358"/>
      <c r="Q24" s="358"/>
      <c r="R24" s="358"/>
      <c r="S24" s="358"/>
      <c r="T24" s="358"/>
      <c r="U24" s="358"/>
      <c r="V24" s="358"/>
      <c r="W24" s="358"/>
      <c r="X24" s="358"/>
      <c r="Y24" s="358"/>
      <c r="Z24" s="358"/>
      <c r="AA24" s="358"/>
      <c r="AB24" s="358"/>
      <c r="AC24" s="358"/>
      <c r="AD24" s="358"/>
      <c r="AE24" s="358"/>
      <c r="AF24" s="358"/>
      <c r="AG24" s="358"/>
      <c r="AH24" s="358"/>
      <c r="AI24" s="358"/>
      <c r="AJ24" s="358"/>
      <c r="AK24" s="358"/>
      <c r="AL24" s="358"/>
      <c r="AM24" s="358"/>
      <c r="AN24" s="358"/>
      <c r="AO24" s="358"/>
      <c r="AP24" s="358"/>
      <c r="AQ24" s="358"/>
      <c r="AR24" s="358"/>
      <c r="AS24" s="358"/>
    </row>
    <row r="25" spans="1:50" s="375" customFormat="1" ht="24" customHeight="1">
      <c r="A25" s="750"/>
      <c r="B25" s="756"/>
      <c r="C25" s="750"/>
      <c r="D25" s="420" t="s">
        <v>163</v>
      </c>
      <c r="E25" s="420" t="s">
        <v>424</v>
      </c>
      <c r="F25" s="374"/>
      <c r="G25" s="358"/>
      <c r="H25" s="358"/>
      <c r="I25" s="358"/>
      <c r="J25" s="358"/>
      <c r="K25" s="358"/>
      <c r="L25" s="358"/>
      <c r="M25" s="358"/>
      <c r="N25" s="358"/>
      <c r="O25" s="358"/>
      <c r="P25" s="358"/>
      <c r="Q25" s="358"/>
      <c r="R25" s="358"/>
      <c r="S25" s="358"/>
      <c r="T25" s="358"/>
      <c r="U25" s="358"/>
      <c r="V25" s="358"/>
      <c r="W25" s="358"/>
      <c r="X25" s="358"/>
      <c r="Y25" s="358"/>
      <c r="Z25" s="358"/>
      <c r="AA25" s="358"/>
      <c r="AB25" s="358"/>
      <c r="AC25" s="358"/>
      <c r="AD25" s="358"/>
      <c r="AE25" s="358"/>
      <c r="AF25" s="358"/>
      <c r="AG25" s="358"/>
      <c r="AH25" s="358"/>
      <c r="AI25" s="358"/>
      <c r="AJ25" s="358"/>
      <c r="AK25" s="358"/>
      <c r="AL25" s="358"/>
      <c r="AM25" s="358"/>
      <c r="AN25" s="358"/>
      <c r="AO25" s="358"/>
      <c r="AP25" s="358"/>
      <c r="AQ25" s="358"/>
      <c r="AR25" s="358"/>
      <c r="AS25" s="358"/>
    </row>
    <row r="26" spans="1:50" s="375" customFormat="1" ht="24" customHeight="1">
      <c r="A26" s="844" t="s">
        <v>301</v>
      </c>
      <c r="B26" s="397" t="s">
        <v>426</v>
      </c>
      <c r="C26" s="23">
        <v>44467</v>
      </c>
      <c r="D26" s="836">
        <f t="shared" ref="D26:D27" si="1">C26+4</f>
        <v>44471</v>
      </c>
      <c r="E26" s="1052" t="s">
        <v>296</v>
      </c>
      <c r="F26" s="317" t="s">
        <v>425</v>
      </c>
      <c r="G26" s="358"/>
      <c r="H26" s="358"/>
      <c r="I26" s="35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  <c r="U26" s="358"/>
      <c r="V26" s="358"/>
      <c r="W26" s="358"/>
      <c r="X26" s="358"/>
      <c r="Y26" s="358"/>
      <c r="Z26" s="358"/>
      <c r="AA26" s="358"/>
      <c r="AB26" s="358"/>
      <c r="AC26" s="358"/>
      <c r="AD26" s="358"/>
      <c r="AE26" s="358"/>
      <c r="AF26" s="358"/>
      <c r="AG26" s="358"/>
      <c r="AH26" s="358"/>
      <c r="AI26" s="358"/>
      <c r="AJ26" s="358"/>
      <c r="AK26" s="358"/>
      <c r="AL26" s="358"/>
      <c r="AM26" s="358"/>
      <c r="AN26" s="358"/>
      <c r="AO26" s="358"/>
      <c r="AP26" s="358"/>
      <c r="AQ26" s="358"/>
      <c r="AR26" s="358"/>
      <c r="AS26" s="358"/>
    </row>
    <row r="27" spans="1:50" s="375" customFormat="1" ht="24" customHeight="1">
      <c r="A27" s="844" t="s">
        <v>305</v>
      </c>
      <c r="B27" s="397" t="s">
        <v>377</v>
      </c>
      <c r="C27" s="23">
        <f t="shared" ref="C27:C31" si="2">C26+7</f>
        <v>44474</v>
      </c>
      <c r="D27" s="836">
        <f t="shared" si="1"/>
        <v>44478</v>
      </c>
      <c r="E27" s="836">
        <f t="shared" ref="E27" si="3">C27+6</f>
        <v>44480</v>
      </c>
      <c r="F27" s="317" t="s">
        <v>436</v>
      </c>
      <c r="G27" s="358"/>
      <c r="H27" s="358"/>
      <c r="I27" s="358"/>
      <c r="J27" s="358"/>
      <c r="K27" s="358"/>
      <c r="L27" s="358"/>
      <c r="M27" s="358"/>
      <c r="N27" s="358"/>
      <c r="O27" s="358"/>
      <c r="P27" s="358"/>
      <c r="Q27" s="358"/>
      <c r="R27" s="358"/>
      <c r="S27" s="358"/>
      <c r="T27" s="358"/>
      <c r="U27" s="358"/>
      <c r="V27" s="358"/>
      <c r="W27" s="358"/>
      <c r="X27" s="358"/>
      <c r="Y27" s="358"/>
      <c r="Z27" s="358"/>
      <c r="AA27" s="358"/>
      <c r="AB27" s="358"/>
      <c r="AC27" s="358"/>
      <c r="AD27" s="358"/>
      <c r="AE27" s="358"/>
      <c r="AF27" s="358"/>
      <c r="AG27" s="358"/>
      <c r="AH27" s="358"/>
      <c r="AI27" s="358"/>
      <c r="AJ27" s="358"/>
      <c r="AK27" s="358"/>
      <c r="AL27" s="358"/>
      <c r="AM27" s="358"/>
      <c r="AN27" s="358"/>
      <c r="AO27" s="358"/>
      <c r="AP27" s="358"/>
      <c r="AQ27" s="358"/>
      <c r="AR27" s="358"/>
      <c r="AS27" s="358"/>
    </row>
    <row r="28" spans="1:50" s="375" customFormat="1" ht="24" customHeight="1">
      <c r="A28" s="844" t="s">
        <v>341</v>
      </c>
      <c r="B28" s="397" t="s">
        <v>389</v>
      </c>
      <c r="C28" s="23">
        <f t="shared" si="2"/>
        <v>44481</v>
      </c>
      <c r="D28" s="836">
        <f t="shared" ref="D28:D31" si="4">C28+4</f>
        <v>44485</v>
      </c>
      <c r="E28" s="836">
        <f t="shared" ref="E28:E31" si="5">C28+6</f>
        <v>44487</v>
      </c>
      <c r="F28" s="317"/>
      <c r="G28" s="358"/>
      <c r="H28" s="358"/>
      <c r="I28" s="358"/>
      <c r="J28" s="358"/>
      <c r="K28" s="358"/>
      <c r="L28" s="358"/>
      <c r="M28" s="358"/>
      <c r="N28" s="358"/>
      <c r="O28" s="358"/>
      <c r="P28" s="358"/>
      <c r="Q28" s="358"/>
      <c r="R28" s="358"/>
      <c r="S28" s="358"/>
      <c r="T28" s="358"/>
      <c r="U28" s="358"/>
      <c r="V28" s="358"/>
      <c r="W28" s="358"/>
      <c r="X28" s="358"/>
      <c r="Y28" s="358"/>
      <c r="Z28" s="358"/>
      <c r="AA28" s="358"/>
      <c r="AB28" s="358"/>
      <c r="AC28" s="358"/>
      <c r="AD28" s="358"/>
      <c r="AE28" s="358"/>
      <c r="AF28" s="358"/>
      <c r="AG28" s="358"/>
      <c r="AH28" s="358"/>
      <c r="AI28" s="358"/>
      <c r="AJ28" s="358"/>
      <c r="AK28" s="358"/>
      <c r="AL28" s="358"/>
      <c r="AM28" s="358"/>
      <c r="AN28" s="358"/>
      <c r="AO28" s="358"/>
      <c r="AP28" s="358"/>
      <c r="AQ28" s="358"/>
      <c r="AR28" s="358"/>
      <c r="AS28" s="358"/>
    </row>
    <row r="29" spans="1:50" s="375" customFormat="1" ht="24" customHeight="1">
      <c r="A29" s="844" t="s">
        <v>353</v>
      </c>
      <c r="B29" s="397" t="s">
        <v>457</v>
      </c>
      <c r="C29" s="23">
        <f t="shared" si="2"/>
        <v>44488</v>
      </c>
      <c r="D29" s="836">
        <f t="shared" si="4"/>
        <v>44492</v>
      </c>
      <c r="E29" s="836">
        <f t="shared" si="5"/>
        <v>44494</v>
      </c>
      <c r="F29" s="317"/>
      <c r="G29" s="358"/>
      <c r="H29" s="358"/>
      <c r="I29" s="358"/>
      <c r="J29" s="358"/>
      <c r="K29" s="358"/>
      <c r="L29" s="358"/>
      <c r="M29" s="358"/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  <c r="Y29" s="358"/>
      <c r="Z29" s="358"/>
      <c r="AA29" s="358"/>
      <c r="AB29" s="358"/>
      <c r="AC29" s="358"/>
      <c r="AD29" s="358"/>
      <c r="AE29" s="358"/>
      <c r="AF29" s="358"/>
      <c r="AG29" s="358"/>
      <c r="AH29" s="358"/>
      <c r="AI29" s="358"/>
      <c r="AJ29" s="358"/>
      <c r="AK29" s="358"/>
      <c r="AL29" s="358"/>
      <c r="AM29" s="358"/>
      <c r="AN29" s="358"/>
      <c r="AO29" s="358"/>
      <c r="AP29" s="358"/>
      <c r="AQ29" s="358"/>
      <c r="AR29" s="358"/>
      <c r="AS29" s="358"/>
    </row>
    <row r="30" spans="1:50" s="375" customFormat="1" ht="24" customHeight="1">
      <c r="A30" s="844" t="s">
        <v>338</v>
      </c>
      <c r="B30" s="397" t="s">
        <v>462</v>
      </c>
      <c r="C30" s="23">
        <f t="shared" si="2"/>
        <v>44495</v>
      </c>
      <c r="D30" s="836">
        <f t="shared" si="4"/>
        <v>44499</v>
      </c>
      <c r="E30" s="836">
        <f t="shared" si="5"/>
        <v>44501</v>
      </c>
      <c r="F30" s="317" t="s">
        <v>574</v>
      </c>
      <c r="G30" s="358"/>
      <c r="H30" s="358"/>
      <c r="I30" s="358"/>
      <c r="J30" s="358"/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8"/>
      <c r="AB30" s="358"/>
      <c r="AC30" s="358"/>
      <c r="AD30" s="358"/>
      <c r="AE30" s="358"/>
      <c r="AF30" s="358"/>
      <c r="AG30" s="358"/>
      <c r="AH30" s="358"/>
      <c r="AI30" s="358"/>
      <c r="AJ30" s="358"/>
      <c r="AK30" s="358"/>
      <c r="AL30" s="358"/>
      <c r="AM30" s="358"/>
      <c r="AN30" s="358"/>
      <c r="AO30" s="358"/>
      <c r="AP30" s="358"/>
      <c r="AQ30" s="358"/>
      <c r="AR30" s="358"/>
      <c r="AS30" s="358"/>
    </row>
    <row r="31" spans="1:50" s="375" customFormat="1" ht="24" customHeight="1">
      <c r="A31" s="844" t="s">
        <v>305</v>
      </c>
      <c r="B31" s="397" t="s">
        <v>458</v>
      </c>
      <c r="C31" s="23">
        <f t="shared" si="2"/>
        <v>44502</v>
      </c>
      <c r="D31" s="836">
        <f t="shared" si="4"/>
        <v>44506</v>
      </c>
      <c r="E31" s="836">
        <f t="shared" si="5"/>
        <v>44508</v>
      </c>
      <c r="F31" s="317"/>
      <c r="G31" s="358"/>
      <c r="H31" s="358"/>
      <c r="I31" s="358"/>
      <c r="J31" s="358"/>
      <c r="K31" s="358"/>
      <c r="L31" s="358"/>
      <c r="M31" s="358"/>
      <c r="N31" s="358"/>
      <c r="O31" s="358"/>
      <c r="P31" s="358"/>
      <c r="Q31" s="358"/>
      <c r="R31" s="358"/>
      <c r="S31" s="358"/>
      <c r="T31" s="358"/>
      <c r="U31" s="358"/>
      <c r="V31" s="358"/>
      <c r="W31" s="358"/>
      <c r="X31" s="358"/>
      <c r="Y31" s="358"/>
      <c r="Z31" s="358"/>
      <c r="AA31" s="358"/>
      <c r="AB31" s="358"/>
      <c r="AC31" s="358"/>
      <c r="AD31" s="358"/>
      <c r="AE31" s="358"/>
      <c r="AF31" s="358"/>
      <c r="AG31" s="358"/>
      <c r="AH31" s="358"/>
      <c r="AI31" s="358"/>
      <c r="AJ31" s="358"/>
      <c r="AK31" s="358"/>
      <c r="AL31" s="358"/>
      <c r="AM31" s="358"/>
      <c r="AN31" s="358"/>
      <c r="AO31" s="358"/>
      <c r="AP31" s="358"/>
      <c r="AQ31" s="358"/>
      <c r="AR31" s="358"/>
      <c r="AS31" s="358"/>
    </row>
    <row r="32" spans="1:50" s="375" customFormat="1" ht="24" customHeight="1">
      <c r="A32" s="373" t="s">
        <v>427</v>
      </c>
      <c r="B32" s="358"/>
      <c r="C32" s="358"/>
      <c r="D32" s="1030"/>
      <c r="E32" s="1030"/>
      <c r="F32" s="1030"/>
      <c r="G32" s="358"/>
      <c r="H32" s="358"/>
      <c r="I32" s="358"/>
      <c r="J32" s="358"/>
      <c r="K32" s="358"/>
      <c r="L32" s="358"/>
      <c r="M32" s="358"/>
      <c r="N32" s="358"/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358"/>
      <c r="Z32" s="358"/>
      <c r="AA32" s="358"/>
      <c r="AB32" s="358"/>
      <c r="AC32" s="358"/>
      <c r="AD32" s="358"/>
      <c r="AE32" s="358"/>
      <c r="AF32" s="358"/>
      <c r="AG32" s="358"/>
      <c r="AH32" s="358"/>
      <c r="AI32" s="358"/>
      <c r="AJ32" s="358"/>
      <c r="AK32" s="358"/>
      <c r="AL32" s="358"/>
      <c r="AM32" s="358"/>
      <c r="AN32" s="358"/>
      <c r="AO32" s="358"/>
      <c r="AP32" s="358"/>
      <c r="AQ32" s="358"/>
      <c r="AR32" s="358"/>
      <c r="AS32" s="358"/>
      <c r="AT32" s="358"/>
      <c r="AU32" s="358"/>
      <c r="AV32" s="358"/>
      <c r="AW32" s="358"/>
      <c r="AX32" s="358"/>
    </row>
    <row r="33" spans="1:50" s="375" customFormat="1" ht="24" customHeight="1">
      <c r="A33" s="587" t="s">
        <v>82</v>
      </c>
      <c r="B33" s="358"/>
      <c r="C33" s="358"/>
      <c r="D33" s="1030"/>
      <c r="E33" s="1030"/>
      <c r="F33" s="1030"/>
      <c r="G33" s="358"/>
      <c r="H33" s="358"/>
      <c r="I33" s="358"/>
      <c r="J33" s="358"/>
      <c r="K33" s="358"/>
      <c r="L33" s="358"/>
      <c r="M33" s="358"/>
      <c r="N33" s="358"/>
      <c r="O33" s="358"/>
      <c r="P33" s="358"/>
      <c r="Q33" s="358"/>
      <c r="R33" s="358"/>
      <c r="S33" s="358"/>
      <c r="T33" s="358"/>
      <c r="U33" s="358"/>
      <c r="V33" s="358"/>
      <c r="W33" s="358"/>
      <c r="X33" s="358"/>
      <c r="Y33" s="358"/>
      <c r="Z33" s="358"/>
      <c r="AA33" s="358"/>
      <c r="AB33" s="358"/>
      <c r="AC33" s="358"/>
      <c r="AD33" s="358"/>
      <c r="AE33" s="358"/>
      <c r="AF33" s="358"/>
      <c r="AG33" s="358"/>
      <c r="AH33" s="358"/>
      <c r="AI33" s="358"/>
      <c r="AJ33" s="358"/>
      <c r="AK33" s="358"/>
      <c r="AL33" s="358"/>
      <c r="AM33" s="358"/>
      <c r="AN33" s="358"/>
      <c r="AO33" s="358"/>
      <c r="AP33" s="358"/>
      <c r="AQ33" s="358"/>
      <c r="AR33" s="358"/>
      <c r="AS33" s="358"/>
      <c r="AT33" s="358"/>
      <c r="AU33" s="358"/>
      <c r="AV33" s="358"/>
      <c r="AW33" s="358"/>
      <c r="AX33" s="358"/>
    </row>
    <row r="34" spans="1:50" s="375" customFormat="1" ht="24" customHeight="1">
      <c r="A34" s="725" t="s">
        <v>81</v>
      </c>
      <c r="B34" s="358"/>
      <c r="C34" s="358"/>
      <c r="D34" s="1030"/>
      <c r="E34" s="1030"/>
      <c r="F34" s="1030"/>
      <c r="G34" s="358"/>
      <c r="H34" s="358"/>
      <c r="I34" s="358"/>
      <c r="J34" s="358"/>
      <c r="K34" s="358"/>
      <c r="L34" s="358"/>
      <c r="M34" s="358"/>
      <c r="N34" s="358"/>
      <c r="O34" s="358"/>
      <c r="P34" s="358"/>
      <c r="Q34" s="358"/>
      <c r="R34" s="358"/>
      <c r="S34" s="358"/>
      <c r="T34" s="358"/>
      <c r="U34" s="358"/>
      <c r="V34" s="358"/>
      <c r="W34" s="358"/>
      <c r="X34" s="358"/>
      <c r="Y34" s="358"/>
      <c r="Z34" s="358"/>
      <c r="AA34" s="358"/>
      <c r="AB34" s="358"/>
      <c r="AC34" s="358"/>
      <c r="AD34" s="358"/>
      <c r="AE34" s="358"/>
      <c r="AF34" s="358"/>
      <c r="AG34" s="358"/>
      <c r="AH34" s="358"/>
      <c r="AI34" s="358"/>
      <c r="AJ34" s="358"/>
      <c r="AK34" s="358"/>
      <c r="AL34" s="358"/>
      <c r="AM34" s="358"/>
      <c r="AN34" s="358"/>
      <c r="AO34" s="358"/>
      <c r="AP34" s="358"/>
      <c r="AQ34" s="358"/>
      <c r="AR34" s="358"/>
      <c r="AS34" s="358"/>
      <c r="AT34" s="358"/>
      <c r="AU34" s="358"/>
      <c r="AV34" s="358"/>
      <c r="AW34" s="358"/>
      <c r="AX34" s="358"/>
    </row>
    <row r="35" spans="1:50" s="375" customFormat="1" ht="24" customHeight="1">
      <c r="A35" s="726" t="s">
        <v>428</v>
      </c>
      <c r="B35" s="358"/>
      <c r="C35" s="358"/>
      <c r="D35" s="1030"/>
      <c r="E35" s="1030"/>
      <c r="F35" s="1030"/>
      <c r="G35" s="358"/>
      <c r="H35" s="358"/>
      <c r="I35" s="358"/>
      <c r="J35" s="358"/>
      <c r="K35" s="358"/>
      <c r="L35" s="358"/>
      <c r="M35" s="358"/>
      <c r="N35" s="358"/>
      <c r="O35" s="358"/>
      <c r="P35" s="358"/>
      <c r="Q35" s="358"/>
      <c r="R35" s="358"/>
      <c r="S35" s="358"/>
      <c r="T35" s="358"/>
      <c r="U35" s="358"/>
      <c r="V35" s="358"/>
      <c r="W35" s="358"/>
      <c r="X35" s="358"/>
      <c r="Y35" s="358"/>
      <c r="Z35" s="358"/>
      <c r="AA35" s="358"/>
      <c r="AB35" s="358"/>
      <c r="AC35" s="358"/>
      <c r="AD35" s="358"/>
      <c r="AE35" s="358"/>
      <c r="AF35" s="358"/>
      <c r="AG35" s="358"/>
      <c r="AH35" s="358"/>
      <c r="AI35" s="358"/>
      <c r="AJ35" s="358"/>
      <c r="AK35" s="358"/>
      <c r="AL35" s="358"/>
      <c r="AM35" s="358"/>
      <c r="AN35" s="358"/>
      <c r="AO35" s="358"/>
      <c r="AP35" s="358"/>
      <c r="AQ35" s="358"/>
      <c r="AR35" s="358"/>
      <c r="AS35" s="358"/>
      <c r="AT35" s="358"/>
      <c r="AU35" s="358"/>
      <c r="AV35" s="358"/>
      <c r="AW35" s="358"/>
      <c r="AX35" s="358"/>
    </row>
    <row r="36" spans="1:50" s="375" customFormat="1" ht="24" customHeight="1">
      <c r="A36" s="358"/>
      <c r="B36" s="358"/>
      <c r="C36" s="358"/>
      <c r="D36" s="1030"/>
      <c r="E36" s="1030"/>
      <c r="F36" s="1030"/>
      <c r="G36" s="358"/>
      <c r="H36" s="358"/>
      <c r="I36" s="358"/>
      <c r="J36" s="358"/>
      <c r="K36" s="358"/>
      <c r="L36" s="358"/>
      <c r="M36" s="358"/>
      <c r="N36" s="358"/>
      <c r="O36" s="358"/>
      <c r="P36" s="358"/>
      <c r="Q36" s="358"/>
      <c r="R36" s="358"/>
      <c r="S36" s="358"/>
      <c r="T36" s="358"/>
      <c r="U36" s="358"/>
      <c r="V36" s="358"/>
      <c r="W36" s="358"/>
      <c r="X36" s="358"/>
      <c r="Y36" s="358"/>
      <c r="Z36" s="358"/>
      <c r="AA36" s="358"/>
      <c r="AB36" s="358"/>
      <c r="AC36" s="358"/>
      <c r="AD36" s="358"/>
      <c r="AE36" s="358"/>
      <c r="AF36" s="358"/>
      <c r="AG36" s="358"/>
      <c r="AH36" s="358"/>
      <c r="AI36" s="358"/>
      <c r="AJ36" s="358"/>
      <c r="AK36" s="358"/>
      <c r="AL36" s="358"/>
      <c r="AM36" s="358"/>
      <c r="AN36" s="358"/>
      <c r="AO36" s="358"/>
      <c r="AP36" s="358"/>
      <c r="AQ36" s="358"/>
      <c r="AR36" s="358"/>
      <c r="AS36" s="358"/>
      <c r="AT36" s="358"/>
      <c r="AU36" s="358"/>
      <c r="AV36" s="358"/>
      <c r="AW36" s="358"/>
      <c r="AX36" s="358"/>
    </row>
    <row r="37" spans="1:50" s="375" customFormat="1" ht="46.5" customHeight="1">
      <c r="A37" s="1077" t="s">
        <v>459</v>
      </c>
      <c r="B37" s="1077"/>
      <c r="C37" s="1077"/>
      <c r="D37" s="1077"/>
      <c r="E37" s="1077"/>
      <c r="F37" s="1077"/>
      <c r="G37" s="1077"/>
      <c r="H37" s="358"/>
      <c r="I37" s="358"/>
      <c r="J37" s="358"/>
      <c r="K37" s="358"/>
      <c r="L37" s="358"/>
      <c r="M37" s="358"/>
      <c r="N37" s="358"/>
      <c r="O37" s="358"/>
      <c r="P37" s="358"/>
      <c r="Q37" s="358"/>
      <c r="R37" s="358"/>
      <c r="S37" s="358"/>
      <c r="T37" s="358"/>
      <c r="U37" s="358"/>
      <c r="V37" s="358"/>
      <c r="W37" s="358"/>
      <c r="X37" s="358"/>
      <c r="Y37" s="358"/>
      <c r="Z37" s="358"/>
      <c r="AA37" s="358"/>
      <c r="AB37" s="358"/>
      <c r="AC37" s="358"/>
      <c r="AD37" s="358"/>
      <c r="AE37" s="358"/>
      <c r="AF37" s="358"/>
      <c r="AG37" s="358"/>
      <c r="AH37" s="358"/>
      <c r="AI37" s="358"/>
      <c r="AJ37" s="358"/>
      <c r="AK37" s="358"/>
      <c r="AL37" s="358"/>
      <c r="AM37" s="358"/>
      <c r="AN37" s="358"/>
      <c r="AO37" s="358"/>
      <c r="AP37" s="358"/>
      <c r="AQ37" s="358"/>
      <c r="AR37" s="358"/>
      <c r="AS37" s="358"/>
      <c r="AT37" s="358"/>
      <c r="AU37" s="358"/>
      <c r="AV37" s="358"/>
      <c r="AW37" s="358"/>
      <c r="AX37" s="358"/>
    </row>
    <row r="38" spans="1:50" ht="24.75" hidden="1" customHeight="1">
      <c r="A38" s="737" t="s">
        <v>441</v>
      </c>
    </row>
    <row r="39" spans="1:50" ht="15" hidden="1" customHeight="1"/>
    <row r="40" spans="1:50" ht="15" hidden="1" customHeight="1"/>
    <row r="41" spans="1:50" ht="15" hidden="1" customHeight="1">
      <c r="A41" s="740" t="s">
        <v>72</v>
      </c>
      <c r="B41" s="754" t="s">
        <v>123</v>
      </c>
      <c r="C41" s="1018" t="s">
        <v>1</v>
      </c>
      <c r="D41" s="836" t="s">
        <v>71</v>
      </c>
      <c r="E41" s="390"/>
      <c r="F41" s="317"/>
    </row>
    <row r="42" spans="1:50" ht="15" hidden="1" customHeight="1">
      <c r="A42" s="746"/>
      <c r="B42" s="755" t="s">
        <v>87</v>
      </c>
      <c r="C42" s="515" t="s">
        <v>74</v>
      </c>
      <c r="D42" s="394" t="s">
        <v>18</v>
      </c>
      <c r="E42" s="390"/>
      <c r="F42" s="317"/>
    </row>
    <row r="43" spans="1:50" ht="15" hidden="1" customHeight="1">
      <c r="A43" s="746"/>
      <c r="B43" s="755"/>
      <c r="C43" s="740" t="s">
        <v>10</v>
      </c>
      <c r="D43" s="749" t="s">
        <v>349</v>
      </c>
      <c r="E43" s="390"/>
      <c r="F43" s="317"/>
    </row>
    <row r="44" spans="1:50" ht="15" hidden="1" customHeight="1">
      <c r="A44" s="750"/>
      <c r="B44" s="756"/>
      <c r="C44" s="750"/>
      <c r="D44" s="749" t="s">
        <v>93</v>
      </c>
      <c r="E44" s="390"/>
      <c r="F44" s="317"/>
    </row>
    <row r="45" spans="1:50" ht="15" hidden="1" customHeight="1">
      <c r="A45" s="787" t="s">
        <v>347</v>
      </c>
      <c r="B45" s="729" t="s">
        <v>348</v>
      </c>
      <c r="C45" s="23">
        <v>44356</v>
      </c>
      <c r="D45" s="836">
        <v>44362</v>
      </c>
    </row>
    <row r="46" spans="1:50" ht="15" hidden="1" customHeight="1">
      <c r="A46" s="373" t="s">
        <v>350</v>
      </c>
    </row>
    <row r="47" spans="1:50" ht="15" hidden="1" customHeight="1">
      <c r="A47" s="201" t="s">
        <v>81</v>
      </c>
    </row>
    <row r="48" spans="1:50" ht="15" hidden="1" customHeight="1">
      <c r="A48" s="386" t="s">
        <v>351</v>
      </c>
      <c r="E48" s="356"/>
      <c r="F48" s="172"/>
    </row>
    <row r="49" spans="1:8" ht="11.25" hidden="1" customHeight="1">
      <c r="A49" s="386"/>
      <c r="E49" s="356"/>
      <c r="F49" s="172"/>
    </row>
    <row r="50" spans="1:8" ht="15" customHeight="1">
      <c r="A50" s="740" t="s">
        <v>72</v>
      </c>
      <c r="B50" s="754" t="s">
        <v>123</v>
      </c>
      <c r="C50" s="1029" t="s">
        <v>1</v>
      </c>
      <c r="D50" s="1074" t="s">
        <v>71</v>
      </c>
      <c r="E50" s="1075"/>
      <c r="F50" s="1076"/>
      <c r="G50" s="1033"/>
      <c r="H50" s="1033"/>
    </row>
    <row r="51" spans="1:8" ht="15" customHeight="1">
      <c r="A51" s="1053"/>
      <c r="B51" s="1056" t="s">
        <v>87</v>
      </c>
      <c r="C51" s="1056" t="s">
        <v>74</v>
      </c>
      <c r="D51" s="1032" t="s">
        <v>103</v>
      </c>
      <c r="E51" s="1032" t="s">
        <v>90</v>
      </c>
      <c r="F51" s="1032" t="s">
        <v>99</v>
      </c>
      <c r="G51" s="1032" t="s">
        <v>585</v>
      </c>
      <c r="H51" s="1031"/>
    </row>
    <row r="52" spans="1:8" ht="15" customHeight="1">
      <c r="A52" s="1053"/>
      <c r="B52" s="1056"/>
      <c r="C52" s="1053" t="s">
        <v>26</v>
      </c>
      <c r="D52" s="1056" t="s">
        <v>104</v>
      </c>
      <c r="E52" s="1056" t="s">
        <v>101</v>
      </c>
      <c r="F52" s="1056" t="s">
        <v>100</v>
      </c>
      <c r="G52" s="1056" t="s">
        <v>117</v>
      </c>
    </row>
    <row r="53" spans="1:8" ht="15" customHeight="1">
      <c r="A53" s="1053"/>
      <c r="B53" s="1056"/>
      <c r="C53" s="1053"/>
      <c r="D53" s="1056" t="s">
        <v>93</v>
      </c>
      <c r="E53" s="1056" t="s">
        <v>94</v>
      </c>
      <c r="F53" s="1056" t="s">
        <v>95</v>
      </c>
      <c r="G53" s="1056" t="s">
        <v>96</v>
      </c>
    </row>
    <row r="54" spans="1:8" ht="17.25" customHeight="1">
      <c r="A54" s="1057" t="s">
        <v>341</v>
      </c>
      <c r="B54" s="1058" t="s">
        <v>378</v>
      </c>
      <c r="C54" s="1054">
        <v>44465</v>
      </c>
      <c r="D54" s="1054">
        <v>44473</v>
      </c>
      <c r="E54" s="1054">
        <v>44471</v>
      </c>
      <c r="F54" s="1055" t="s">
        <v>296</v>
      </c>
      <c r="G54" s="1054">
        <v>44474</v>
      </c>
      <c r="H54" s="317" t="s">
        <v>586</v>
      </c>
    </row>
    <row r="55" spans="1:8" ht="17.25" customHeight="1">
      <c r="A55" s="1057" t="s">
        <v>353</v>
      </c>
      <c r="B55" s="1058" t="s">
        <v>379</v>
      </c>
      <c r="C55" s="1054">
        <f>C54+7</f>
        <v>44472</v>
      </c>
      <c r="D55" s="1059">
        <f>C55+6</f>
        <v>44478</v>
      </c>
      <c r="E55" s="1059">
        <f>C55+8</f>
        <v>44480</v>
      </c>
      <c r="F55" s="1059">
        <f>C55+9</f>
        <v>44481</v>
      </c>
      <c r="G55" s="1054" t="s">
        <v>294</v>
      </c>
    </row>
    <row r="56" spans="1:8" ht="17.25" customHeight="1">
      <c r="A56" s="1057" t="s">
        <v>338</v>
      </c>
      <c r="B56" s="1058" t="s">
        <v>573</v>
      </c>
      <c r="C56" s="1054">
        <f t="shared" ref="C56:C60" si="6">C55+7</f>
        <v>44479</v>
      </c>
      <c r="D56" s="1059">
        <f>C56+6</f>
        <v>44485</v>
      </c>
      <c r="E56" s="1059">
        <f>C56+8</f>
        <v>44487</v>
      </c>
      <c r="F56" s="1059">
        <f>C56+9</f>
        <v>44488</v>
      </c>
      <c r="G56" s="1054" t="s">
        <v>294</v>
      </c>
      <c r="H56" s="317" t="s">
        <v>572</v>
      </c>
    </row>
    <row r="57" spans="1:8" ht="17.25" customHeight="1">
      <c r="A57" s="1057" t="s">
        <v>305</v>
      </c>
      <c r="B57" s="1058" t="s">
        <v>431</v>
      </c>
      <c r="C57" s="1054">
        <f t="shared" si="6"/>
        <v>44486</v>
      </c>
      <c r="D57" s="1059">
        <f t="shared" ref="D57:D60" si="7">C57+6</f>
        <v>44492</v>
      </c>
      <c r="E57" s="1059">
        <f t="shared" ref="E57:E60" si="8">C57+8</f>
        <v>44494</v>
      </c>
      <c r="F57" s="1059">
        <f t="shared" ref="F57:F60" si="9">C57+9</f>
        <v>44495</v>
      </c>
      <c r="G57" s="1054" t="s">
        <v>294</v>
      </c>
    </row>
    <row r="58" spans="1:8" ht="17.25" customHeight="1">
      <c r="A58" s="1057" t="s">
        <v>341</v>
      </c>
      <c r="B58" s="1058" t="s">
        <v>460</v>
      </c>
      <c r="C58" s="1054">
        <f t="shared" si="6"/>
        <v>44493</v>
      </c>
      <c r="D58" s="1059">
        <f t="shared" si="7"/>
        <v>44499</v>
      </c>
      <c r="E58" s="1059">
        <f t="shared" si="8"/>
        <v>44501</v>
      </c>
      <c r="F58" s="1059">
        <f t="shared" si="9"/>
        <v>44502</v>
      </c>
      <c r="G58" s="1054" t="s">
        <v>294</v>
      </c>
    </row>
    <row r="59" spans="1:8" ht="17.25" customHeight="1">
      <c r="A59" s="1057" t="s">
        <v>353</v>
      </c>
      <c r="B59" s="1058" t="s">
        <v>461</v>
      </c>
      <c r="C59" s="1054">
        <f t="shared" si="6"/>
        <v>44500</v>
      </c>
      <c r="D59" s="1059">
        <f t="shared" si="7"/>
        <v>44506</v>
      </c>
      <c r="E59" s="1059">
        <f t="shared" si="8"/>
        <v>44508</v>
      </c>
      <c r="F59" s="1059">
        <f t="shared" si="9"/>
        <v>44509</v>
      </c>
      <c r="G59" s="1054" t="s">
        <v>294</v>
      </c>
    </row>
    <row r="60" spans="1:8" ht="17.25" customHeight="1">
      <c r="A60" s="1057" t="s">
        <v>338</v>
      </c>
      <c r="B60" s="1058" t="s">
        <v>576</v>
      </c>
      <c r="C60" s="1054">
        <f t="shared" si="6"/>
        <v>44507</v>
      </c>
      <c r="D60" s="1059">
        <f t="shared" si="7"/>
        <v>44513</v>
      </c>
      <c r="E60" s="1059">
        <f t="shared" si="8"/>
        <v>44515</v>
      </c>
      <c r="F60" s="1059">
        <f t="shared" si="9"/>
        <v>44516</v>
      </c>
      <c r="G60" s="1054" t="s">
        <v>294</v>
      </c>
      <c r="H60" s="317" t="s">
        <v>575</v>
      </c>
    </row>
    <row r="61" spans="1:8" ht="15" customHeight="1">
      <c r="A61" s="1045"/>
      <c r="B61" s="1046"/>
      <c r="C61" s="426"/>
      <c r="D61" s="1030"/>
      <c r="E61" s="1030"/>
      <c r="F61" s="1030"/>
    </row>
    <row r="62" spans="1:8" ht="15" customHeight="1">
      <c r="A62" s="373" t="s">
        <v>432</v>
      </c>
      <c r="E62" s="356"/>
      <c r="F62" s="172"/>
    </row>
    <row r="63" spans="1:8" ht="15" customHeight="1">
      <c r="A63" s="199" t="s">
        <v>82</v>
      </c>
      <c r="E63" s="356"/>
      <c r="F63" s="172"/>
    </row>
    <row r="64" spans="1:8" ht="15" customHeight="1">
      <c r="A64" s="201" t="s">
        <v>81</v>
      </c>
      <c r="E64" s="356"/>
      <c r="F64" s="172"/>
    </row>
    <row r="65" spans="1:6" ht="15" customHeight="1">
      <c r="A65" s="386" t="s">
        <v>430</v>
      </c>
      <c r="E65" s="356"/>
      <c r="F65" s="172"/>
    </row>
    <row r="66" spans="1:6" ht="15" customHeight="1">
      <c r="A66" s="386"/>
      <c r="E66" s="356"/>
      <c r="F66" s="172"/>
    </row>
    <row r="67" spans="1:6" s="172" customFormat="1" ht="15" customHeight="1">
      <c r="A67" s="226" t="s">
        <v>63</v>
      </c>
      <c r="B67" s="353"/>
      <c r="C67" s="354"/>
      <c r="D67" s="352"/>
      <c r="E67" s="356"/>
    </row>
    <row r="68" spans="1:6" s="172" customFormat="1" ht="15" customHeight="1">
      <c r="A68" s="151" t="s">
        <v>0</v>
      </c>
      <c r="B68" s="355"/>
      <c r="C68" s="356"/>
      <c r="D68" s="391"/>
      <c r="E68" s="356"/>
      <c r="F68" s="204"/>
    </row>
    <row r="69" spans="1:6" s="172" customFormat="1" ht="15" customHeight="1">
      <c r="A69" s="265" t="s">
        <v>433</v>
      </c>
      <c r="B69" s="161"/>
      <c r="C69" s="356"/>
      <c r="D69" s="391"/>
      <c r="E69" s="391"/>
      <c r="F69" s="204"/>
    </row>
    <row r="70" spans="1:6" s="172" customFormat="1" ht="15" customHeight="1">
      <c r="A70" s="265" t="s">
        <v>65</v>
      </c>
      <c r="B70" s="161"/>
      <c r="C70" s="356"/>
      <c r="D70" s="391"/>
      <c r="F70" s="204"/>
    </row>
    <row r="71" spans="1:6" s="172" customFormat="1" ht="15" customHeight="1">
      <c r="A71" s="265" t="s">
        <v>66</v>
      </c>
      <c r="C71" s="204"/>
      <c r="F71" s="204"/>
    </row>
    <row r="72" spans="1:6" s="172" customFormat="1" ht="15" customHeight="1">
      <c r="A72" s="265" t="s">
        <v>83</v>
      </c>
      <c r="C72" s="204"/>
      <c r="E72" s="317"/>
      <c r="F72" s="318"/>
    </row>
  </sheetData>
  <customSheetViews>
    <customSheetView guid="{8E2DF192-20FD-40DB-8385-493ED9B1C2BF}" scale="85" showGridLines="0" topLeftCell="A28">
      <selection activeCell="B43" sqref="B43"/>
      <pageMargins left="0.7" right="0.7" top="0.75" bottom="0.75" header="0.3" footer="0.3"/>
      <pageSetup scale="60" orientation="landscape"/>
    </customSheetView>
    <customSheetView guid="{3DA74F3E-F145-470D-BDA0-4288A858AFDF}" scale="85" showGridLines="0">
      <selection activeCell="F6" sqref="F6"/>
      <pageMargins left="0.7" right="0.7" top="0.75" bottom="0.75" header="0.3" footer="0.3"/>
      <pageSetup scale="60" orientation="landscape"/>
    </customSheetView>
    <customSheetView guid="{3E9A2BAE-164D-47A0-8104-C7D4E0A4EAEF}" scale="85" showGridLines="0" topLeftCell="A4">
      <selection activeCell="F6" sqref="F6"/>
      <pageMargins left="0.7" right="0.7" top="0.75" bottom="0.75" header="0.3" footer="0.3"/>
      <pageSetup scale="60" orientation="landscape"/>
    </customSheetView>
    <customSheetView guid="{B9C309E4-7299-4CD5-AAAB-CF9542D1540F}" scale="85" showGridLines="0" topLeftCell="A13">
      <selection activeCell="J42" sqref="J42"/>
      <pageMargins left="0.7" right="0.7" top="0.75" bottom="0.75" header="0.3" footer="0.3"/>
      <pageSetup scale="60" orientation="landscape"/>
    </customSheetView>
    <customSheetView guid="{C00304E5-BAC8-4C34-B3D2-AD7EACE0CB92}" scale="85" showGridLines="0" topLeftCell="A10">
      <selection activeCell="H22" sqref="H22"/>
      <pageMargins left="0.7" right="0.7" top="0.75" bottom="0.75" header="0.3" footer="0.3"/>
      <pageSetup scale="60" orientation="landscape"/>
    </customSheetView>
    <customSheetView guid="{93A7AE30-CF2C-4CF1-930B-9425B5F5817D}" scale="85" showGridLines="0" topLeftCell="A7">
      <selection activeCell="E29" sqref="E29"/>
      <pageMargins left="0.7" right="0.7" top="0.75" bottom="0.75" header="0.3" footer="0.3"/>
      <pageSetup scale="60" orientation="landscape"/>
    </customSheetView>
    <customSheetView guid="{D7835D66-B13D-4A90-85BF-DC3ACE120431}" scale="85" showGridLines="0" topLeftCell="A7">
      <selection activeCell="J13" sqref="J13"/>
      <pageMargins left="0.7" right="0.7" top="0.75" bottom="0.75" header="0.3" footer="0.3"/>
      <pageSetup scale="60" orientation="landscape"/>
    </customSheetView>
    <customSheetView guid="{88931C49-9137-4FED-AEBA-55DC84EE773E}" scale="85" showGridLines="0">
      <selection activeCell="H24" sqref="H24"/>
      <rowBreaks count="1" manualBreakCount="1">
        <brk id="16" max="6" man="1"/>
      </rowBreaks>
      <pageMargins left="0.7" right="0.7" top="0.75" bottom="0.75" header="0.3" footer="0.3"/>
      <pageSetup scale="60" orientation="landscape"/>
    </customSheetView>
    <customSheetView guid="{CEA7FD87-719A-426A-B06E-9D4E99783EED}" scale="85" showPageBreaks="1" showGridLines="0" topLeftCell="A4">
      <selection activeCell="E11" sqref="E11"/>
      <rowBreaks count="2" manualBreakCount="2">
        <brk id="16" max="6" man="1"/>
        <brk id="70" max="16383" man="1"/>
      </rowBreaks>
      <pageMargins left="0.7" right="0.7" top="0.75" bottom="0.75" header="0.3" footer="0.3"/>
      <pageSetup scale="60" orientation="landscape"/>
    </customSheetView>
    <customSheetView guid="{23D6460C-E645-4432-B260-E5EED77E92F3}" scale="85" showGridLines="0">
      <selection activeCell="B33" sqref="B33"/>
      <rowBreaks count="1" manualBreakCount="1">
        <brk id="16" max="6" man="1"/>
      </rowBreaks>
      <pageMargins left="0.7" right="0.7" top="0.75" bottom="0.75" header="0.3" footer="0.3"/>
      <pageSetup scale="60" orientation="landscape"/>
    </customSheetView>
    <customSheetView guid="{A0571078-F8D9-4419-99DA-CC05A0A8884F}" scale="85" showPageBreaks="1" showGridLines="0" printArea="1" topLeftCell="A4">
      <selection activeCell="C24" sqref="C24:C25"/>
      <rowBreaks count="1" manualBreakCount="1">
        <brk id="21" max="6" man="1"/>
      </rowBreaks>
      <pageMargins left="0.7" right="0.7" top="0.75" bottom="0.75" header="0.3" footer="0.3"/>
      <pageSetup scale="60" orientation="landscape"/>
    </customSheetView>
    <customSheetView guid="{4BAB3EE4-9C54-4B90-B433-C200B8083694}" scale="85" showGridLines="0">
      <selection activeCell="B33" sqref="B33"/>
      <pageMargins left="0.7" right="0.7" top="0.75" bottom="0.75" header="0.3" footer="0.3"/>
      <pageSetup scale="60" orientation="landscape"/>
    </customSheetView>
    <customSheetView guid="{DB8C7FDF-A076-429E-9C69-19F5346810D2}" scale="85" showGridLines="0" topLeftCell="A22">
      <selection activeCell="B48" sqref="B48"/>
      <pageMargins left="0.7" right="0.7" top="0.75" bottom="0.75" header="0.3" footer="0.3"/>
      <pageSetup scale="60" orientation="landscape"/>
    </customSheetView>
    <customSheetView guid="{6D779134-8889-443F-9ACA-8D735092180D}" showGridLines="0" topLeftCell="A7">
      <selection activeCell="H22" sqref="H22"/>
      <pageMargins left="0.7" right="0.7" top="0.75" bottom="0.75" header="0.3" footer="0.3"/>
      <pageSetup scale="60" orientation="landscape" r:id="rId1"/>
    </customSheetView>
    <customSheetView guid="{36EED012-CDEF-4DC1-8A77-CC61E5DDA9AF}" scale="85" showGridLines="0">
      <selection activeCell="M31" sqref="M31"/>
      <pageMargins left="0.7" right="0.7" top="0.75" bottom="0.75" header="0.3" footer="0.3"/>
      <pageSetup scale="60" orientation="landscape"/>
    </customSheetView>
    <customSheetView guid="{C6EA2456-9077-41F6-8AD1-2B98609E6968}" scale="85" showGridLines="0">
      <selection activeCell="D36" sqref="D36"/>
      <pageMargins left="0.7" right="0.7" top="0.75" bottom="0.75" header="0.3" footer="0.3"/>
      <pageSetup scale="60" orientation="landscape"/>
    </customSheetView>
    <customSheetView guid="{77C6715E-78A8-45AF-BBE5-55C648F3FD39}" showGridLines="0">
      <selection activeCell="F11" sqref="F11"/>
      <pageMargins left="0.7" right="0.7" top="0.75" bottom="0.75" header="0.3" footer="0.3"/>
      <pageSetup scale="60" orientation="landscape" r:id="rId2"/>
    </customSheetView>
    <customSheetView guid="{D73C7D54-4891-4237-9750-225D2462AB34}" showGridLines="0" topLeftCell="B29">
      <selection activeCell="E13" sqref="E13"/>
      <pageMargins left="0.7" right="0.7" top="0.75" bottom="0.75" header="0.3" footer="0.3"/>
      <pageSetup scale="60" orientation="landscape"/>
    </customSheetView>
    <customSheetView guid="{035FD7B7-E407-47C6-82D2-F16A7036DEE3}" showGridLines="0" hiddenRows="1">
      <selection activeCell="D67" sqref="D67"/>
      <pageMargins left="0.7" right="0.7" top="0.75" bottom="0.75" header="0.3" footer="0.3"/>
      <pageSetup scale="60" orientation="landscape"/>
    </customSheetView>
  </customSheetViews>
  <mergeCells count="8">
    <mergeCell ref="D50:F50"/>
    <mergeCell ref="A37:G37"/>
    <mergeCell ref="A1:F2"/>
    <mergeCell ref="D22:E22"/>
    <mergeCell ref="A7:F7"/>
    <mergeCell ref="D8:H8"/>
    <mergeCell ref="D16:H16"/>
    <mergeCell ref="A21:D21"/>
  </mergeCells>
  <hyperlinks>
    <hyperlink ref="A5" location="MENU!A1" display="BACK TO MENU" xr:uid="{00000000-0004-0000-0400-000000000000}"/>
  </hyperlinks>
  <pageMargins left="0.7" right="0.7" top="0.75" bottom="0.75" header="0.3" footer="0.3"/>
  <pageSetup scale="60" orientation="landscape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9"/>
  <sheetViews>
    <sheetView topLeftCell="A7" zoomScale="85" zoomScaleNormal="85" workbookViewId="0">
      <selection activeCell="D19" sqref="D19"/>
    </sheetView>
  </sheetViews>
  <sheetFormatPr defaultColWidth="8.875" defaultRowHeight="14.25"/>
  <cols>
    <col min="1" max="1" width="25.25" style="317" customWidth="1"/>
    <col min="2" max="2" width="10.125" style="317" customWidth="1"/>
    <col min="3" max="3" width="11.25" style="318" customWidth="1"/>
    <col min="4" max="6" width="14" style="317" customWidth="1"/>
    <col min="7" max="8" width="14" style="318" customWidth="1"/>
    <col min="9" max="9" width="14" style="317" customWidth="1"/>
    <col min="10" max="10" width="12.875" style="317" customWidth="1"/>
    <col min="11" max="11" width="9.25" style="317" customWidth="1"/>
    <col min="12" max="12" width="9.875" style="317" customWidth="1"/>
    <col min="13" max="13" width="10.5" style="317" customWidth="1"/>
    <col min="14" max="16384" width="8.875" style="317"/>
  </cols>
  <sheetData>
    <row r="1" spans="1:11" ht="24.95" customHeight="1">
      <c r="A1" s="777" t="s">
        <v>84</v>
      </c>
      <c r="B1" s="736"/>
      <c r="C1" s="736"/>
      <c r="D1" s="736"/>
      <c r="E1" s="736"/>
      <c r="F1" s="736"/>
      <c r="G1" s="736"/>
      <c r="H1" s="736"/>
      <c r="I1" s="778"/>
      <c r="J1" s="778"/>
    </row>
    <row r="2" spans="1:11" ht="37.5">
      <c r="A2" s="736"/>
      <c r="B2" s="736"/>
      <c r="C2" s="736"/>
      <c r="D2" s="736"/>
      <c r="E2" s="736"/>
      <c r="F2" s="736"/>
      <c r="G2" s="736"/>
      <c r="H2" s="736"/>
      <c r="I2" s="778"/>
      <c r="J2" s="778"/>
      <c r="K2" s="779"/>
    </row>
    <row r="3" spans="1:11" s="316" customFormat="1" ht="20.100000000000001" customHeight="1">
      <c r="A3" s="831" t="s">
        <v>110</v>
      </c>
      <c r="B3" s="732"/>
      <c r="C3" s="732"/>
      <c r="D3" s="732"/>
      <c r="E3" s="732"/>
      <c r="F3" s="732"/>
      <c r="G3" s="732"/>
      <c r="H3" s="732"/>
      <c r="I3" s="172"/>
      <c r="J3" s="780"/>
    </row>
    <row r="4" spans="1:11" ht="15" customHeight="1">
      <c r="D4" s="324" t="s">
        <v>85</v>
      </c>
      <c r="H4" s="376" t="e">
        <f>#REF!</f>
        <v>#REF!</v>
      </c>
    </row>
    <row r="5" spans="1:11" s="316" customFormat="1" ht="20.100000000000001" customHeight="1">
      <c r="A5" s="13" t="s">
        <v>68</v>
      </c>
      <c r="C5" s="328"/>
      <c r="H5" s="328"/>
    </row>
    <row r="6" spans="1:11" ht="15" customHeight="1"/>
    <row r="7" spans="1:11" s="172" customFormat="1" ht="20.100000000000001" customHeight="1"/>
    <row r="8" spans="1:11" s="172" customFormat="1" ht="20.100000000000001" customHeight="1"/>
    <row r="9" spans="1:11" s="172" customFormat="1" ht="20.100000000000001" customHeight="1">
      <c r="A9" s="740"/>
      <c r="B9" s="747" t="s">
        <v>97</v>
      </c>
      <c r="C9" s="747" t="s">
        <v>1</v>
      </c>
      <c r="D9" s="751"/>
      <c r="E9" s="521"/>
      <c r="F9" s="527" t="s">
        <v>71</v>
      </c>
      <c r="G9" s="521"/>
      <c r="H9" s="521"/>
      <c r="I9" s="521"/>
      <c r="J9" s="522"/>
    </row>
    <row r="10" spans="1:11" s="172" customFormat="1" ht="23.25" customHeight="1">
      <c r="A10" s="746"/>
      <c r="B10" s="748" t="s">
        <v>86</v>
      </c>
      <c r="C10" s="757" t="s">
        <v>74</v>
      </c>
      <c r="D10" s="394" t="s">
        <v>31</v>
      </c>
      <c r="E10" s="394" t="s">
        <v>89</v>
      </c>
      <c r="F10" s="758" t="s">
        <v>113</v>
      </c>
      <c r="G10" s="394" t="s">
        <v>114</v>
      </c>
      <c r="H10" s="394" t="s">
        <v>8</v>
      </c>
      <c r="I10" s="394" t="s">
        <v>115</v>
      </c>
      <c r="J10" s="394" t="s">
        <v>18</v>
      </c>
    </row>
    <row r="11" spans="1:11" s="172" customFormat="1" ht="20.100000000000001" customHeight="1">
      <c r="A11" s="746" t="s">
        <v>72</v>
      </c>
      <c r="B11" s="748" t="s">
        <v>87</v>
      </c>
      <c r="C11" s="740" t="s">
        <v>23</v>
      </c>
      <c r="D11" s="750" t="s">
        <v>116</v>
      </c>
      <c r="E11" s="746" t="s">
        <v>117</v>
      </c>
      <c r="F11" s="746" t="s">
        <v>118</v>
      </c>
      <c r="G11" s="746" t="s">
        <v>119</v>
      </c>
      <c r="H11" s="746" t="s">
        <v>304</v>
      </c>
      <c r="I11" s="746" t="s">
        <v>120</v>
      </c>
      <c r="J11" s="746" t="s">
        <v>105</v>
      </c>
    </row>
    <row r="12" spans="1:11" s="172" customFormat="1" ht="20.100000000000001" customHeight="1">
      <c r="A12" s="787" t="s">
        <v>359</v>
      </c>
      <c r="B12" s="781" t="s">
        <v>381</v>
      </c>
      <c r="C12" s="23">
        <v>44464</v>
      </c>
      <c r="D12" s="1066" t="s">
        <v>357</v>
      </c>
      <c r="E12" s="1067"/>
      <c r="F12" s="1067"/>
      <c r="G12" s="1067"/>
      <c r="H12" s="1067"/>
      <c r="I12" s="1067"/>
      <c r="J12" s="1068"/>
      <c r="K12" s="719"/>
    </row>
    <row r="13" spans="1:11" s="172" customFormat="1" ht="20.100000000000001" customHeight="1">
      <c r="A13" s="787" t="s">
        <v>338</v>
      </c>
      <c r="B13" s="781" t="s">
        <v>462</v>
      </c>
      <c r="C13" s="23">
        <f t="shared" ref="C13:C18" si="0">C12+7</f>
        <v>44471</v>
      </c>
      <c r="D13" s="1066" t="s">
        <v>357</v>
      </c>
      <c r="E13" s="1067"/>
      <c r="F13" s="1067"/>
      <c r="G13" s="1067"/>
      <c r="H13" s="1067"/>
      <c r="I13" s="1067"/>
      <c r="J13" s="1068"/>
    </row>
    <row r="14" spans="1:11" s="172" customFormat="1" ht="20.100000000000001" customHeight="1">
      <c r="A14" s="787" t="s">
        <v>359</v>
      </c>
      <c r="B14" s="781" t="s">
        <v>463</v>
      </c>
      <c r="C14" s="23">
        <f t="shared" si="0"/>
        <v>44478</v>
      </c>
      <c r="D14" s="1066" t="s">
        <v>357</v>
      </c>
      <c r="E14" s="1067"/>
      <c r="F14" s="1067"/>
      <c r="G14" s="1067"/>
      <c r="H14" s="1067"/>
      <c r="I14" s="1067"/>
      <c r="J14" s="1068"/>
    </row>
    <row r="15" spans="1:11" s="172" customFormat="1" ht="20.100000000000001" customHeight="1">
      <c r="A15" s="787" t="s">
        <v>338</v>
      </c>
      <c r="B15" s="781" t="s">
        <v>464</v>
      </c>
      <c r="C15" s="23">
        <f t="shared" si="0"/>
        <v>44485</v>
      </c>
      <c r="D15" s="1066" t="s">
        <v>357</v>
      </c>
      <c r="E15" s="1067"/>
      <c r="F15" s="1067"/>
      <c r="G15" s="1067"/>
      <c r="H15" s="1067"/>
      <c r="I15" s="1067"/>
      <c r="J15" s="1068"/>
    </row>
    <row r="16" spans="1:11" s="172" customFormat="1" ht="20.100000000000001" customHeight="1">
      <c r="A16" s="787" t="s">
        <v>359</v>
      </c>
      <c r="B16" s="781" t="s">
        <v>465</v>
      </c>
      <c r="C16" s="23">
        <f t="shared" si="0"/>
        <v>44492</v>
      </c>
      <c r="D16" s="23">
        <f t="shared" ref="D16:D17" si="1">C16+3</f>
        <v>44495</v>
      </c>
      <c r="E16" s="23">
        <f t="shared" ref="E16:E17" si="2">C16+5</f>
        <v>44497</v>
      </c>
      <c r="F16" s="23">
        <f t="shared" ref="F16:F17" si="3">C16+6</f>
        <v>44498</v>
      </c>
      <c r="G16" s="23">
        <f t="shared" ref="G16:G17" si="4">C16+7</f>
        <v>44499</v>
      </c>
      <c r="H16" s="23">
        <f t="shared" ref="H16:H17" si="5">C16+9</f>
        <v>44501</v>
      </c>
      <c r="I16" s="23">
        <f t="shared" ref="I16:I17" si="6">C16+10</f>
        <v>44502</v>
      </c>
      <c r="J16" s="23" t="s">
        <v>294</v>
      </c>
    </row>
    <row r="17" spans="1:11" s="172" customFormat="1" ht="20.100000000000001" customHeight="1">
      <c r="A17" s="787" t="s">
        <v>211</v>
      </c>
      <c r="B17" s="781"/>
      <c r="C17" s="23">
        <f t="shared" si="0"/>
        <v>44499</v>
      </c>
      <c r="D17" s="23">
        <f t="shared" si="1"/>
        <v>44502</v>
      </c>
      <c r="E17" s="23">
        <f t="shared" si="2"/>
        <v>44504</v>
      </c>
      <c r="F17" s="23">
        <f t="shared" si="3"/>
        <v>44505</v>
      </c>
      <c r="G17" s="23">
        <f t="shared" si="4"/>
        <v>44506</v>
      </c>
      <c r="H17" s="23">
        <f t="shared" si="5"/>
        <v>44508</v>
      </c>
      <c r="I17" s="23">
        <f t="shared" si="6"/>
        <v>44509</v>
      </c>
      <c r="J17" s="23" t="s">
        <v>294</v>
      </c>
    </row>
    <row r="18" spans="1:11" s="172" customFormat="1" ht="20.100000000000001" customHeight="1">
      <c r="A18" s="787" t="s">
        <v>211</v>
      </c>
      <c r="B18" s="781"/>
      <c r="C18" s="23">
        <f t="shared" si="0"/>
        <v>44506</v>
      </c>
      <c r="D18" s="23">
        <f t="shared" ref="D18" si="7">C18+3</f>
        <v>44509</v>
      </c>
      <c r="E18" s="23">
        <f t="shared" ref="E18" si="8">C18+5</f>
        <v>44511</v>
      </c>
      <c r="F18" s="23">
        <f t="shared" ref="F18" si="9">C18+6</f>
        <v>44512</v>
      </c>
      <c r="G18" s="23">
        <f t="shared" ref="G18" si="10">C18+7</f>
        <v>44513</v>
      </c>
      <c r="H18" s="23">
        <f t="shared" ref="H18" si="11">C18+9</f>
        <v>44515</v>
      </c>
      <c r="I18" s="23">
        <f t="shared" ref="I18" si="12">C18+10</f>
        <v>44516</v>
      </c>
      <c r="J18" s="23" t="s">
        <v>294</v>
      </c>
    </row>
    <row r="19" spans="1:11" ht="20.100000000000001" customHeight="1">
      <c r="A19" s="317" t="s">
        <v>122</v>
      </c>
      <c r="C19" s="587" t="s">
        <v>82</v>
      </c>
      <c r="D19" s="358"/>
      <c r="E19" s="358"/>
      <c r="F19" s="358"/>
      <c r="G19" s="358"/>
      <c r="H19" s="204"/>
      <c r="I19" s="172"/>
      <c r="K19" s="317" t="s">
        <v>97</v>
      </c>
    </row>
    <row r="20" spans="1:11" s="172" customFormat="1" ht="15" customHeight="1">
      <c r="A20" s="572" t="s">
        <v>81</v>
      </c>
      <c r="C20" s="204"/>
      <c r="G20" s="204"/>
      <c r="H20" s="204"/>
    </row>
    <row r="21" spans="1:11" s="172" customFormat="1" ht="15" customHeight="1">
      <c r="A21" s="726" t="s">
        <v>259</v>
      </c>
      <c r="B21" s="726" t="s">
        <v>264</v>
      </c>
      <c r="C21" s="204"/>
      <c r="G21" s="204"/>
      <c r="H21" s="204"/>
    </row>
    <row r="22" spans="1:11" ht="15" customHeight="1"/>
    <row r="23" spans="1:11" s="172" customFormat="1" ht="15" customHeight="1">
      <c r="A23" s="609" t="s">
        <v>63</v>
      </c>
      <c r="B23" s="782"/>
      <c r="C23" s="783"/>
      <c r="D23" s="784"/>
      <c r="E23" s="785"/>
      <c r="F23" s="785"/>
      <c r="H23" s="204"/>
    </row>
    <row r="24" spans="1:11" s="172" customFormat="1" ht="15" customHeight="1">
      <c r="A24" s="648" t="s">
        <v>0</v>
      </c>
      <c r="B24" s="355"/>
      <c r="C24" s="785"/>
      <c r="D24" s="391"/>
      <c r="E24" s="785"/>
      <c r="F24" s="785"/>
      <c r="H24" s="204"/>
    </row>
    <row r="25" spans="1:11" s="172" customFormat="1" ht="15" customHeight="1">
      <c r="A25" s="647" t="s">
        <v>433</v>
      </c>
      <c r="B25" s="161"/>
      <c r="C25" s="785"/>
      <c r="D25" s="391"/>
      <c r="E25" s="785"/>
      <c r="F25" s="785"/>
      <c r="G25" s="204"/>
      <c r="H25" s="204"/>
    </row>
    <row r="26" spans="1:11" s="172" customFormat="1" ht="15" customHeight="1">
      <c r="A26" s="647" t="s">
        <v>65</v>
      </c>
      <c r="B26" s="161"/>
      <c r="C26" s="785"/>
      <c r="D26" s="391"/>
      <c r="E26" s="391"/>
      <c r="F26" s="391"/>
      <c r="G26" s="204"/>
      <c r="H26" s="204"/>
    </row>
    <row r="27" spans="1:11" s="172" customFormat="1" ht="15" customHeight="1">
      <c r="A27" s="647" t="s">
        <v>66</v>
      </c>
      <c r="C27" s="204"/>
      <c r="G27" s="204"/>
      <c r="H27" s="204"/>
    </row>
    <row r="28" spans="1:11" s="172" customFormat="1" ht="15" customHeight="1">
      <c r="A28" s="647" t="s">
        <v>83</v>
      </c>
      <c r="C28" s="204"/>
      <c r="G28" s="204"/>
      <c r="H28" s="204"/>
    </row>
    <row r="29" spans="1:11" ht="15" customHeight="1"/>
  </sheetData>
  <customSheetViews>
    <customSheetView guid="{8E2DF192-20FD-40DB-8385-493ED9B1C2BF}" scale="85">
      <selection activeCell="G27" sqref="G27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3DA74F3E-F145-470D-BDA0-4288A858AFDF}" scale="85">
      <selection activeCell="D9" sqref="D9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3E9A2BAE-164D-47A0-8104-C7D4E0A4EAEF}" scale="85">
      <selection activeCell="D9" sqref="D9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B9C309E4-7299-4CD5-AAAB-CF9542D1540F}" scale="85">
      <selection activeCell="I16" sqref="I16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C00304E5-BAC8-4C34-B3D2-AD7EACE0CB92}" scale="85">
      <selection activeCell="A14" sqref="A7:I14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93A7AE30-CF2C-4CF1-930B-9425B5F5817D}" scale="85">
      <selection activeCell="A13" sqref="A13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D7835D66-B13D-4A90-85BF-DC3ACE120431}" scale="85">
      <selection activeCell="A38" sqref="A38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88931C49-9137-4FED-AEBA-55DC84EE773E}" scale="85" topLeftCell="A7">
      <selection activeCell="A18" sqref="A18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CEA7FD87-719A-426A-B06E-9D4E99783EED}" scale="85">
      <selection activeCell="F9" sqref="F9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23D6460C-E645-4432-B260-E5EED77E92F3}" scale="85">
      <selection activeCell="M12" sqref="M12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A0571078-F8D9-4419-99DA-CC05A0A8884F}" scale="85">
      <selection activeCell="C12" sqref="C12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4BAB3EE4-9C54-4B90-B433-C200B8083694}" scale="85">
      <selection activeCell="K14" sqref="K14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DB8C7FDF-A076-429E-9C69-19F5346810D2}" scale="85">
      <selection activeCell="A16" sqref="A16:I18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6D779134-8889-443F-9ACA-8D735092180D}" scale="85" showGridLines="0">
      <selection activeCell="C17" sqref="C17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 r:id="rId1"/>
    </customSheetView>
    <customSheetView guid="{36EED012-CDEF-4DC1-8A77-CC61E5DDA9AF}" scale="85">
      <selection activeCell="C7" sqref="C7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C6EA2456-9077-41F6-8AD1-2B98609E6968}" scale="85">
      <selection activeCell="I23" sqref="I23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77C6715E-78A8-45AF-BBE5-55C648F3FD39}" scale="85">
      <selection activeCell="J22" sqref="J22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 r:id="rId2"/>
    </customSheetView>
    <customSheetView guid="{D73C7D54-4891-4237-9750-225D2462AB34}" scale="85">
      <selection activeCell="G19" sqref="G19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  <customSheetView guid="{035FD7B7-E407-47C6-82D2-F16A7036DEE3}" scale="85" topLeftCell="A4">
      <selection activeCell="B19" sqref="B19"/>
      <colBreaks count="2" manualBreakCount="2">
        <brk id="8" max="1048575" man="1"/>
        <brk id="26" max="1048575" man="1"/>
      </colBreaks>
      <pageMargins left="0.7" right="0.7" top="0.75" bottom="0.75" header="0.3" footer="0.3"/>
      <pageSetup paperSize="9" scale="70" orientation="landscape"/>
    </customSheetView>
  </customSheetViews>
  <mergeCells count="4">
    <mergeCell ref="D14:J14"/>
    <mergeCell ref="D15:J15"/>
    <mergeCell ref="D12:J12"/>
    <mergeCell ref="D13:J13"/>
  </mergeCells>
  <hyperlinks>
    <hyperlink ref="A5" location="MENU!A1" display="BACK TO MENU" xr:uid="{00000000-0004-0000-0500-000000000000}"/>
  </hyperlinks>
  <pageMargins left="0.7" right="0.7" top="0.75" bottom="0.75" header="0.3" footer="0.3"/>
  <pageSetup paperSize="9" scale="70" orientation="landscape" r:id="rId3"/>
  <colBreaks count="2" manualBreakCount="2">
    <brk id="8" max="1048575" man="1"/>
    <brk id="26" max="1048575" man="1"/>
  </colBreaks>
  <drawing r:id="rId4"/>
  <legacy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Z29"/>
  <sheetViews>
    <sheetView showGridLines="0" topLeftCell="A10" zoomScale="85" zoomScaleNormal="85" workbookViewId="0">
      <selection activeCell="F14" sqref="F14"/>
    </sheetView>
  </sheetViews>
  <sheetFormatPr defaultColWidth="8.875" defaultRowHeight="14.25"/>
  <cols>
    <col min="1" max="1" width="26" style="317" customWidth="1"/>
    <col min="2" max="2" width="12" style="317" customWidth="1"/>
    <col min="3" max="3" width="12.25" style="318" customWidth="1"/>
    <col min="4" max="4" width="17.375" style="317" customWidth="1"/>
    <col min="5" max="5" width="17.125" style="317" customWidth="1"/>
    <col min="6" max="6" width="67.625" style="318" customWidth="1"/>
    <col min="7" max="7" width="17.125" style="318" customWidth="1"/>
    <col min="8" max="8" width="18.25" style="317" customWidth="1"/>
    <col min="9" max="9" width="12.875" style="317" customWidth="1"/>
    <col min="10" max="10" width="9.25" style="317" customWidth="1"/>
    <col min="11" max="11" width="9.875" style="317" customWidth="1"/>
    <col min="12" max="12" width="10.5" style="317" customWidth="1"/>
    <col min="13" max="16384" width="8.875" style="317"/>
  </cols>
  <sheetData>
    <row r="1" spans="1:52" ht="24.95" customHeight="1">
      <c r="A1" s="777" t="s">
        <v>84</v>
      </c>
      <c r="B1" s="736"/>
      <c r="C1" s="736"/>
      <c r="D1" s="736"/>
      <c r="E1" s="736"/>
      <c r="F1" s="736"/>
      <c r="G1" s="736"/>
      <c r="H1" s="778"/>
    </row>
    <row r="2" spans="1:52" ht="24.95" customHeight="1">
      <c r="A2" s="736"/>
      <c r="B2" s="736"/>
      <c r="C2" s="736"/>
      <c r="D2" s="736"/>
      <c r="E2" s="736"/>
      <c r="F2" s="736"/>
      <c r="G2" s="736"/>
      <c r="H2" s="778"/>
      <c r="I2" s="779"/>
      <c r="J2" s="779"/>
    </row>
    <row r="3" spans="1:52" ht="15" customHeight="1"/>
    <row r="4" spans="1:52" ht="15" customHeight="1">
      <c r="G4" s="317"/>
    </row>
    <row r="5" spans="1:52" s="316" customFormat="1" ht="20.100000000000001" customHeight="1">
      <c r="A5" s="13" t="s">
        <v>68</v>
      </c>
      <c r="C5" s="328"/>
      <c r="E5" s="324" t="s">
        <v>69</v>
      </c>
      <c r="F5" s="376" t="e">
        <f>#REF!</f>
        <v>#REF!</v>
      </c>
    </row>
    <row r="6" spans="1:52" s="358" customFormat="1" ht="19.5" customHeight="1"/>
    <row r="7" spans="1:52" s="728" customFormat="1" ht="19.5" customHeight="1">
      <c r="A7" s="786"/>
      <c r="B7" s="721"/>
      <c r="C7" s="721"/>
      <c r="D7" s="721"/>
      <c r="E7" s="721"/>
      <c r="F7" s="721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358"/>
      <c r="R7" s="358"/>
      <c r="S7" s="358"/>
      <c r="T7" s="358"/>
      <c r="U7" s="358"/>
      <c r="V7" s="358"/>
      <c r="W7" s="358"/>
      <c r="X7" s="358"/>
      <c r="Y7" s="358"/>
      <c r="Z7" s="358"/>
      <c r="AA7" s="358"/>
      <c r="AB7" s="358"/>
      <c r="AC7" s="358"/>
      <c r="AD7" s="358"/>
      <c r="AE7" s="358"/>
      <c r="AF7" s="358"/>
      <c r="AG7" s="358"/>
      <c r="AH7" s="358"/>
      <c r="AI7" s="358"/>
      <c r="AJ7" s="358"/>
      <c r="AK7" s="358"/>
      <c r="AL7" s="358"/>
      <c r="AM7" s="358"/>
      <c r="AN7" s="358"/>
      <c r="AO7" s="358"/>
      <c r="AP7" s="358"/>
      <c r="AQ7" s="358"/>
      <c r="AR7" s="358"/>
      <c r="AS7" s="358"/>
      <c r="AT7" s="358"/>
      <c r="AU7" s="358"/>
    </row>
    <row r="8" spans="1:52" s="728" customFormat="1" ht="19.5" customHeight="1">
      <c r="A8" s="832" t="s">
        <v>29</v>
      </c>
      <c r="B8" s="832"/>
      <c r="C8" s="832"/>
      <c r="D8" s="833"/>
      <c r="E8" s="833"/>
      <c r="F8" s="833"/>
      <c r="G8" s="358"/>
      <c r="H8" s="358"/>
      <c r="I8" s="358"/>
      <c r="J8" s="358"/>
      <c r="K8" s="358"/>
      <c r="L8" s="358"/>
      <c r="M8" s="358"/>
      <c r="N8" s="358"/>
      <c r="O8" s="358"/>
      <c r="P8" s="358"/>
      <c r="Q8" s="358"/>
      <c r="R8" s="358"/>
      <c r="S8" s="358"/>
      <c r="T8" s="358"/>
      <c r="U8" s="358"/>
      <c r="V8" s="358"/>
      <c r="W8" s="358"/>
      <c r="X8" s="358"/>
      <c r="Y8" s="358"/>
      <c r="Z8" s="358"/>
      <c r="AA8" s="358"/>
      <c r="AB8" s="358"/>
      <c r="AC8" s="358"/>
      <c r="AD8" s="358"/>
      <c r="AE8" s="358"/>
      <c r="AF8" s="358"/>
      <c r="AG8" s="358"/>
      <c r="AH8" s="358"/>
      <c r="AI8" s="358"/>
      <c r="AJ8" s="358"/>
      <c r="AK8" s="358"/>
      <c r="AL8" s="358"/>
      <c r="AM8" s="358"/>
      <c r="AN8" s="358"/>
      <c r="AO8" s="358"/>
      <c r="AP8" s="358"/>
      <c r="AQ8" s="358"/>
      <c r="AR8" s="358"/>
      <c r="AS8" s="358"/>
    </row>
    <row r="9" spans="1:52" s="728" customFormat="1" ht="19.5" customHeight="1">
      <c r="A9" s="358"/>
      <c r="B9" s="358"/>
      <c r="C9" s="358"/>
      <c r="D9" s="358"/>
      <c r="E9" s="358"/>
      <c r="F9" s="358"/>
      <c r="G9" s="358"/>
      <c r="H9" s="358"/>
      <c r="I9" s="358"/>
      <c r="J9" s="358"/>
      <c r="K9" s="358"/>
      <c r="L9" s="358"/>
      <c r="M9" s="358"/>
      <c r="N9" s="358"/>
      <c r="O9" s="358"/>
      <c r="P9" s="358"/>
      <c r="Q9" s="358"/>
      <c r="R9" s="358"/>
      <c r="S9" s="358"/>
      <c r="T9" s="358"/>
      <c r="U9" s="358"/>
      <c r="V9" s="358"/>
      <c r="W9" s="358"/>
      <c r="X9" s="358"/>
      <c r="Y9" s="358"/>
      <c r="Z9" s="358"/>
      <c r="AA9" s="358"/>
      <c r="AB9" s="358"/>
      <c r="AC9" s="358"/>
      <c r="AD9" s="358"/>
      <c r="AE9" s="358"/>
      <c r="AF9" s="358"/>
      <c r="AG9" s="358"/>
      <c r="AH9" s="358"/>
      <c r="AI9" s="358"/>
      <c r="AJ9" s="358"/>
      <c r="AK9" s="358"/>
      <c r="AL9" s="358"/>
      <c r="AM9" s="358"/>
      <c r="AN9" s="358"/>
      <c r="AO9" s="358"/>
      <c r="AP9" s="358"/>
      <c r="AQ9" s="358"/>
    </row>
    <row r="10" spans="1:52" s="728" customFormat="1" ht="19.5" customHeight="1">
      <c r="A10" s="740" t="s">
        <v>72</v>
      </c>
      <c r="B10" s="754" t="s">
        <v>123</v>
      </c>
      <c r="C10" s="747" t="s">
        <v>1</v>
      </c>
      <c r="D10" s="419" t="s">
        <v>71</v>
      </c>
      <c r="E10" s="734"/>
      <c r="F10" s="374"/>
      <c r="G10" s="358"/>
      <c r="H10" s="358"/>
      <c r="I10" s="358"/>
      <c r="J10" s="358"/>
      <c r="K10" s="358"/>
      <c r="L10" s="358"/>
      <c r="M10" s="358"/>
      <c r="N10" s="358"/>
      <c r="O10" s="358"/>
      <c r="P10" s="358"/>
      <c r="Q10" s="358"/>
      <c r="R10" s="358"/>
      <c r="S10" s="358"/>
      <c r="T10" s="358"/>
      <c r="U10" s="358"/>
      <c r="V10" s="358"/>
      <c r="W10" s="358"/>
      <c r="X10" s="358"/>
      <c r="Y10" s="358"/>
      <c r="Z10" s="358"/>
      <c r="AA10" s="358"/>
      <c r="AB10" s="358"/>
      <c r="AC10" s="358"/>
      <c r="AD10" s="358"/>
      <c r="AE10" s="358"/>
      <c r="AF10" s="358"/>
      <c r="AG10" s="358"/>
      <c r="AH10" s="358"/>
      <c r="AI10" s="358"/>
      <c r="AJ10" s="358"/>
      <c r="AK10" s="358"/>
      <c r="AL10" s="358"/>
      <c r="AM10" s="358"/>
      <c r="AN10" s="358"/>
      <c r="AO10" s="358"/>
      <c r="AP10" s="358"/>
      <c r="AQ10" s="358"/>
      <c r="AR10" s="358"/>
      <c r="AS10" s="358"/>
      <c r="AT10" s="358"/>
      <c r="AU10" s="358"/>
      <c r="AV10" s="358"/>
      <c r="AW10" s="358"/>
      <c r="AX10" s="358"/>
      <c r="AY10" s="358"/>
      <c r="AZ10" s="358"/>
    </row>
    <row r="11" spans="1:52" s="728" customFormat="1" ht="19.5" customHeight="1">
      <c r="A11" s="746"/>
      <c r="B11" s="755" t="s">
        <v>87</v>
      </c>
      <c r="C11" s="515" t="s">
        <v>74</v>
      </c>
      <c r="D11" s="394" t="s">
        <v>18</v>
      </c>
      <c r="E11" s="394" t="s">
        <v>124</v>
      </c>
      <c r="F11" s="374"/>
      <c r="G11" s="358"/>
      <c r="H11" s="358"/>
      <c r="I11" s="358"/>
      <c r="J11" s="358"/>
      <c r="K11" s="358"/>
      <c r="L11" s="358"/>
      <c r="M11" s="358"/>
      <c r="N11" s="358"/>
      <c r="O11" s="358"/>
      <c r="P11" s="358"/>
      <c r="Q11" s="358"/>
      <c r="R11" s="358"/>
      <c r="S11" s="358"/>
      <c r="T11" s="358"/>
      <c r="U11" s="358"/>
      <c r="V11" s="358"/>
      <c r="W11" s="358"/>
      <c r="X11" s="358"/>
      <c r="Y11" s="358"/>
      <c r="Z11" s="358"/>
      <c r="AA11" s="358"/>
      <c r="AB11" s="358"/>
      <c r="AC11" s="358"/>
      <c r="AD11" s="358"/>
      <c r="AE11" s="358"/>
      <c r="AF11" s="358"/>
      <c r="AG11" s="358"/>
      <c r="AH11" s="358"/>
      <c r="AI11" s="358"/>
      <c r="AJ11" s="358"/>
      <c r="AK11" s="358"/>
      <c r="AL11" s="358"/>
      <c r="AM11" s="358"/>
      <c r="AN11" s="358"/>
      <c r="AO11" s="358"/>
      <c r="AP11" s="358"/>
      <c r="AQ11" s="358"/>
      <c r="AR11" s="358"/>
      <c r="AS11" s="358"/>
      <c r="AT11" s="358"/>
      <c r="AU11" s="358"/>
      <c r="AV11" s="358"/>
      <c r="AW11" s="358"/>
      <c r="AX11" s="358"/>
      <c r="AY11" s="358"/>
      <c r="AZ11" s="358"/>
    </row>
    <row r="12" spans="1:52" s="728" customFormat="1" ht="19.5" customHeight="1">
      <c r="A12" s="746"/>
      <c r="B12" s="755"/>
      <c r="C12" s="740" t="s">
        <v>125</v>
      </c>
      <c r="D12" s="749" t="s">
        <v>105</v>
      </c>
      <c r="E12" s="749" t="s">
        <v>126</v>
      </c>
      <c r="F12" s="374"/>
      <c r="G12" s="358"/>
      <c r="H12" s="358"/>
      <c r="I12" s="358"/>
      <c r="J12" s="358"/>
      <c r="K12" s="358"/>
      <c r="L12" s="358"/>
      <c r="M12" s="358"/>
      <c r="N12" s="358"/>
      <c r="O12" s="358"/>
      <c r="P12" s="358"/>
      <c r="Q12" s="358"/>
      <c r="R12" s="358"/>
      <c r="S12" s="358"/>
      <c r="T12" s="358"/>
      <c r="U12" s="358"/>
      <c r="V12" s="358"/>
      <c r="W12" s="358"/>
      <c r="X12" s="358"/>
      <c r="Y12" s="358"/>
      <c r="Z12" s="358"/>
      <c r="AA12" s="358"/>
      <c r="AB12" s="358"/>
      <c r="AC12" s="358"/>
      <c r="AD12" s="358"/>
      <c r="AE12" s="358"/>
      <c r="AF12" s="358"/>
      <c r="AG12" s="358"/>
      <c r="AH12" s="358"/>
      <c r="AI12" s="358"/>
      <c r="AJ12" s="358"/>
      <c r="AK12" s="358"/>
      <c r="AL12" s="358"/>
      <c r="AM12" s="358"/>
      <c r="AN12" s="358"/>
      <c r="AO12" s="358"/>
      <c r="AP12" s="358"/>
      <c r="AQ12" s="358"/>
      <c r="AR12" s="358"/>
      <c r="AS12" s="358"/>
      <c r="AT12" s="358"/>
      <c r="AU12" s="358"/>
      <c r="AV12" s="358"/>
      <c r="AW12" s="358"/>
      <c r="AX12" s="358"/>
      <c r="AY12" s="358"/>
      <c r="AZ12" s="358"/>
    </row>
    <row r="13" spans="1:52" s="728" customFormat="1" ht="19.5" customHeight="1">
      <c r="A13" s="750"/>
      <c r="B13" s="756"/>
      <c r="C13" s="750"/>
      <c r="D13" s="749" t="s">
        <v>93</v>
      </c>
      <c r="E13" s="749" t="s">
        <v>95</v>
      </c>
      <c r="F13" s="374"/>
      <c r="G13" s="358"/>
      <c r="H13" s="358"/>
      <c r="I13" s="358"/>
      <c r="J13" s="358"/>
      <c r="K13" s="358"/>
      <c r="L13" s="358"/>
      <c r="M13" s="358"/>
      <c r="N13" s="358"/>
      <c r="O13" s="358"/>
      <c r="P13" s="358"/>
      <c r="Q13" s="358"/>
      <c r="R13" s="358"/>
      <c r="S13" s="358"/>
      <c r="T13" s="358"/>
      <c r="U13" s="358"/>
      <c r="V13" s="358"/>
      <c r="W13" s="358"/>
      <c r="X13" s="358"/>
      <c r="Y13" s="358"/>
      <c r="Z13" s="358"/>
      <c r="AA13" s="358"/>
      <c r="AB13" s="358"/>
      <c r="AC13" s="358"/>
      <c r="AD13" s="358"/>
      <c r="AE13" s="358"/>
      <c r="AF13" s="358"/>
      <c r="AG13" s="358"/>
      <c r="AH13" s="358"/>
      <c r="AI13" s="358"/>
      <c r="AJ13" s="358"/>
      <c r="AK13" s="358"/>
      <c r="AL13" s="358"/>
      <c r="AM13" s="358"/>
      <c r="AN13" s="358"/>
      <c r="AO13" s="358"/>
      <c r="AP13" s="358"/>
      <c r="AQ13" s="358"/>
      <c r="AR13" s="358"/>
      <c r="AS13" s="358"/>
      <c r="AT13" s="358"/>
      <c r="AU13" s="358"/>
      <c r="AV13" s="358"/>
      <c r="AW13" s="358"/>
      <c r="AX13" s="358"/>
      <c r="AY13" s="358"/>
      <c r="AZ13" s="358"/>
    </row>
    <row r="14" spans="1:52" s="728" customFormat="1" ht="23.25" customHeight="1">
      <c r="A14" s="278" t="s">
        <v>369</v>
      </c>
      <c r="B14" s="724" t="s">
        <v>382</v>
      </c>
      <c r="C14" s="23">
        <v>44463</v>
      </c>
      <c r="D14" s="23">
        <v>44469</v>
      </c>
      <c r="E14" s="23">
        <v>44472</v>
      </c>
      <c r="F14" s="374"/>
      <c r="G14" s="358"/>
      <c r="H14" s="358"/>
      <c r="I14" s="358"/>
      <c r="J14" s="358"/>
      <c r="K14" s="358"/>
      <c r="L14" s="358"/>
      <c r="M14" s="358"/>
      <c r="N14" s="358"/>
      <c r="O14" s="358"/>
      <c r="P14" s="358"/>
      <c r="Q14" s="358"/>
      <c r="R14" s="358"/>
      <c r="S14" s="358"/>
      <c r="T14" s="358"/>
      <c r="U14" s="358"/>
      <c r="V14" s="358"/>
      <c r="W14" s="358"/>
      <c r="X14" s="358"/>
      <c r="Y14" s="358"/>
      <c r="Z14" s="358"/>
      <c r="AA14" s="358"/>
      <c r="AB14" s="358"/>
      <c r="AC14" s="358"/>
      <c r="AD14" s="358"/>
      <c r="AE14" s="358"/>
      <c r="AF14" s="358"/>
      <c r="AG14" s="358"/>
      <c r="AH14" s="358"/>
      <c r="AI14" s="358"/>
      <c r="AJ14" s="358"/>
      <c r="AK14" s="358"/>
      <c r="AL14" s="358"/>
      <c r="AM14" s="358"/>
      <c r="AN14" s="358"/>
      <c r="AO14" s="358"/>
      <c r="AP14" s="358"/>
      <c r="AQ14" s="358"/>
      <c r="AR14" s="358"/>
      <c r="AS14" s="358"/>
      <c r="AT14" s="358"/>
      <c r="AU14" s="358"/>
      <c r="AV14" s="358"/>
      <c r="AW14" s="358"/>
      <c r="AX14" s="358"/>
      <c r="AY14" s="358"/>
      <c r="AZ14" s="358"/>
    </row>
    <row r="15" spans="1:52" s="728" customFormat="1" ht="23.25" customHeight="1">
      <c r="A15" s="787"/>
      <c r="B15" s="724"/>
      <c r="C15" s="23">
        <f>C14+7</f>
        <v>44470</v>
      </c>
      <c r="D15" s="1066" t="s">
        <v>371</v>
      </c>
      <c r="E15" s="1068"/>
      <c r="F15" s="374"/>
      <c r="G15" s="358"/>
      <c r="H15" s="358"/>
      <c r="I15" s="358"/>
      <c r="J15" s="358"/>
      <c r="K15" s="358"/>
      <c r="L15" s="358"/>
      <c r="M15" s="358"/>
      <c r="N15" s="358"/>
      <c r="O15" s="358"/>
      <c r="P15" s="358"/>
      <c r="Q15" s="358"/>
      <c r="R15" s="358"/>
      <c r="S15" s="358"/>
      <c r="T15" s="358"/>
      <c r="U15" s="358"/>
      <c r="V15" s="358"/>
      <c r="W15" s="358"/>
      <c r="X15" s="358"/>
      <c r="Y15" s="358"/>
      <c r="Z15" s="358"/>
      <c r="AA15" s="358"/>
      <c r="AB15" s="358"/>
      <c r="AC15" s="358"/>
      <c r="AD15" s="358"/>
      <c r="AE15" s="358"/>
      <c r="AF15" s="358"/>
      <c r="AG15" s="358"/>
      <c r="AH15" s="358"/>
      <c r="AI15" s="358"/>
      <c r="AJ15" s="358"/>
      <c r="AK15" s="358"/>
      <c r="AL15" s="358"/>
      <c r="AM15" s="358"/>
      <c r="AN15" s="358"/>
      <c r="AO15" s="358"/>
      <c r="AP15" s="358"/>
      <c r="AQ15" s="358"/>
      <c r="AR15" s="358"/>
      <c r="AS15" s="358"/>
      <c r="AT15" s="358"/>
      <c r="AU15" s="358"/>
      <c r="AV15" s="358"/>
      <c r="AW15" s="358"/>
      <c r="AX15" s="358"/>
      <c r="AY15" s="358"/>
      <c r="AZ15" s="358"/>
    </row>
    <row r="16" spans="1:52" s="728" customFormat="1" ht="23.25" customHeight="1">
      <c r="A16" s="278" t="s">
        <v>369</v>
      </c>
      <c r="B16" s="724" t="s">
        <v>466</v>
      </c>
      <c r="C16" s="23">
        <f t="shared" ref="C16:C18" si="0">C15+7</f>
        <v>44477</v>
      </c>
      <c r="D16" s="23">
        <f t="shared" ref="D16" si="1">C16+6</f>
        <v>44483</v>
      </c>
      <c r="E16" s="23">
        <f>C16+9</f>
        <v>44486</v>
      </c>
      <c r="F16" s="374"/>
      <c r="G16" s="358"/>
      <c r="H16" s="358"/>
      <c r="I16" s="358"/>
      <c r="J16" s="358"/>
      <c r="K16" s="358"/>
      <c r="L16" s="358"/>
      <c r="M16" s="358"/>
      <c r="N16" s="358"/>
      <c r="O16" s="358"/>
      <c r="P16" s="358"/>
      <c r="Q16" s="358"/>
      <c r="R16" s="358"/>
      <c r="S16" s="358"/>
      <c r="T16" s="358"/>
      <c r="U16" s="358"/>
      <c r="V16" s="358"/>
      <c r="W16" s="358"/>
      <c r="X16" s="358"/>
      <c r="Y16" s="358"/>
      <c r="Z16" s="358"/>
      <c r="AA16" s="358"/>
      <c r="AB16" s="358"/>
      <c r="AC16" s="358"/>
      <c r="AD16" s="358"/>
      <c r="AE16" s="358"/>
      <c r="AF16" s="358"/>
      <c r="AG16" s="358"/>
      <c r="AH16" s="358"/>
      <c r="AI16" s="358"/>
      <c r="AJ16" s="358"/>
      <c r="AK16" s="358"/>
      <c r="AL16" s="358"/>
      <c r="AM16" s="358"/>
      <c r="AN16" s="358"/>
      <c r="AO16" s="358"/>
      <c r="AP16" s="358"/>
      <c r="AQ16" s="358"/>
      <c r="AR16" s="358"/>
      <c r="AS16" s="358"/>
      <c r="AT16" s="358"/>
      <c r="AU16" s="358"/>
      <c r="AV16" s="358"/>
      <c r="AW16" s="358"/>
      <c r="AX16" s="358"/>
      <c r="AY16" s="358"/>
      <c r="AZ16" s="358"/>
    </row>
    <row r="17" spans="1:52" s="728" customFormat="1" ht="23.25" customHeight="1">
      <c r="A17" s="787"/>
      <c r="B17" s="724"/>
      <c r="C17" s="23">
        <f t="shared" si="0"/>
        <v>44484</v>
      </c>
      <c r="D17" s="1066" t="s">
        <v>371</v>
      </c>
      <c r="E17" s="1068"/>
      <c r="F17" s="990"/>
      <c r="G17" s="358"/>
      <c r="H17" s="358"/>
      <c r="I17" s="358"/>
      <c r="J17" s="358"/>
      <c r="K17" s="358"/>
      <c r="L17" s="358"/>
      <c r="M17" s="358"/>
      <c r="N17" s="358"/>
      <c r="O17" s="358"/>
      <c r="P17" s="358"/>
      <c r="Q17" s="358"/>
      <c r="R17" s="358"/>
      <c r="S17" s="358"/>
      <c r="T17" s="358"/>
      <c r="U17" s="358"/>
      <c r="V17" s="358"/>
      <c r="W17" s="358"/>
      <c r="X17" s="358"/>
      <c r="Y17" s="358"/>
      <c r="Z17" s="358"/>
      <c r="AA17" s="358"/>
      <c r="AB17" s="358"/>
      <c r="AC17" s="358"/>
      <c r="AD17" s="358"/>
      <c r="AE17" s="358"/>
      <c r="AF17" s="358"/>
      <c r="AG17" s="358"/>
      <c r="AH17" s="358"/>
      <c r="AI17" s="358"/>
      <c r="AJ17" s="358"/>
      <c r="AK17" s="358"/>
      <c r="AL17" s="358"/>
      <c r="AM17" s="358"/>
      <c r="AN17" s="358"/>
      <c r="AO17" s="358"/>
      <c r="AP17" s="358"/>
      <c r="AQ17" s="358"/>
      <c r="AR17" s="358"/>
      <c r="AS17" s="358"/>
      <c r="AT17" s="358"/>
      <c r="AU17" s="358"/>
      <c r="AV17" s="358"/>
      <c r="AW17" s="358"/>
      <c r="AX17" s="358"/>
      <c r="AY17" s="358"/>
      <c r="AZ17" s="358"/>
    </row>
    <row r="18" spans="1:52" s="728" customFormat="1" ht="23.25" customHeight="1">
      <c r="A18" s="278" t="s">
        <v>369</v>
      </c>
      <c r="B18" s="724" t="s">
        <v>467</v>
      </c>
      <c r="C18" s="23">
        <f t="shared" si="0"/>
        <v>44491</v>
      </c>
      <c r="D18" s="23">
        <f t="shared" ref="D18" si="2">C18+6</f>
        <v>44497</v>
      </c>
      <c r="E18" s="23">
        <f t="shared" ref="E18" si="3">C18+9</f>
        <v>44500</v>
      </c>
      <c r="F18" s="374"/>
      <c r="G18" s="358"/>
      <c r="H18" s="358"/>
      <c r="I18" s="358"/>
      <c r="J18" s="358"/>
      <c r="K18" s="358"/>
      <c r="L18" s="358"/>
      <c r="M18" s="358"/>
      <c r="N18" s="358"/>
      <c r="O18" s="358"/>
      <c r="P18" s="358"/>
      <c r="Q18" s="358"/>
      <c r="R18" s="358"/>
      <c r="S18" s="358"/>
      <c r="T18" s="358"/>
      <c r="U18" s="358"/>
      <c r="V18" s="358"/>
      <c r="W18" s="358"/>
      <c r="X18" s="358"/>
      <c r="Y18" s="358"/>
      <c r="Z18" s="358"/>
      <c r="AA18" s="358"/>
      <c r="AB18" s="358"/>
      <c r="AC18" s="358"/>
      <c r="AD18" s="358"/>
      <c r="AE18" s="358"/>
      <c r="AF18" s="358"/>
      <c r="AG18" s="358"/>
      <c r="AH18" s="358"/>
      <c r="AI18" s="358"/>
      <c r="AJ18" s="358"/>
      <c r="AK18" s="358"/>
      <c r="AL18" s="358"/>
      <c r="AM18" s="358"/>
      <c r="AN18" s="358"/>
      <c r="AO18" s="358"/>
      <c r="AP18" s="358"/>
      <c r="AQ18" s="358"/>
      <c r="AR18" s="358"/>
      <c r="AS18" s="358"/>
      <c r="AT18" s="358"/>
      <c r="AU18" s="358"/>
      <c r="AV18" s="358"/>
      <c r="AW18" s="358"/>
      <c r="AX18" s="358"/>
      <c r="AY18" s="358"/>
      <c r="AZ18" s="358"/>
    </row>
    <row r="19" spans="1:52" s="728" customFormat="1" ht="23.25" customHeight="1">
      <c r="A19" s="787"/>
      <c r="B19" s="724"/>
      <c r="C19" s="23">
        <f t="shared" ref="C19" si="4">C18+7</f>
        <v>44498</v>
      </c>
      <c r="D19" s="1066" t="s">
        <v>371</v>
      </c>
      <c r="E19" s="1068"/>
      <c r="F19" s="374"/>
      <c r="G19" s="358"/>
      <c r="H19" s="358"/>
      <c r="I19" s="358"/>
      <c r="J19" s="358"/>
      <c r="K19" s="358"/>
      <c r="L19" s="358"/>
      <c r="M19" s="358"/>
      <c r="N19" s="358"/>
      <c r="O19" s="358"/>
      <c r="P19" s="358"/>
      <c r="Q19" s="358"/>
      <c r="R19" s="358"/>
      <c r="S19" s="358"/>
      <c r="T19" s="358"/>
      <c r="U19" s="358"/>
      <c r="V19" s="358"/>
      <c r="W19" s="358"/>
      <c r="X19" s="358"/>
      <c r="Y19" s="358"/>
      <c r="Z19" s="358"/>
      <c r="AA19" s="358"/>
      <c r="AB19" s="358"/>
      <c r="AC19" s="358"/>
      <c r="AD19" s="358"/>
      <c r="AE19" s="358"/>
      <c r="AF19" s="358"/>
      <c r="AG19" s="358"/>
      <c r="AH19" s="358"/>
      <c r="AI19" s="358"/>
      <c r="AJ19" s="358"/>
      <c r="AK19" s="358"/>
      <c r="AL19" s="358"/>
      <c r="AM19" s="358"/>
      <c r="AN19" s="358"/>
      <c r="AO19" s="358"/>
      <c r="AP19" s="358"/>
      <c r="AQ19" s="358"/>
      <c r="AR19" s="358"/>
      <c r="AS19" s="358"/>
      <c r="AT19" s="358"/>
      <c r="AU19" s="358"/>
      <c r="AV19" s="358"/>
      <c r="AW19" s="358"/>
      <c r="AX19" s="358"/>
      <c r="AY19" s="358"/>
      <c r="AZ19" s="358"/>
    </row>
    <row r="20" spans="1:52" s="373" customFormat="1" ht="19.5" customHeight="1">
      <c r="A20" s="373" t="s">
        <v>127</v>
      </c>
    </row>
    <row r="21" spans="1:52" s="374" customFormat="1" ht="15" customHeight="1">
      <c r="A21" s="725" t="s">
        <v>81</v>
      </c>
      <c r="C21" s="385"/>
      <c r="F21" s="385"/>
      <c r="G21" s="385"/>
    </row>
    <row r="22" spans="1:52" s="374" customFormat="1" ht="15" customHeight="1">
      <c r="A22" s="726" t="s">
        <v>263</v>
      </c>
      <c r="B22" s="726" t="s">
        <v>265</v>
      </c>
      <c r="C22" s="385"/>
      <c r="F22" s="385"/>
      <c r="G22" s="385"/>
    </row>
    <row r="23" spans="1:52" ht="15" customHeight="1">
      <c r="A23" s="587" t="s">
        <v>82</v>
      </c>
    </row>
    <row r="24" spans="1:52" s="172" customFormat="1" ht="15" customHeight="1">
      <c r="A24" s="609" t="s">
        <v>63</v>
      </c>
      <c r="B24" s="782"/>
      <c r="C24" s="783"/>
      <c r="D24" s="784"/>
      <c r="E24" s="785"/>
      <c r="G24" s="204"/>
    </row>
    <row r="25" spans="1:52" s="172" customFormat="1" ht="15" customHeight="1">
      <c r="A25" s="648" t="s">
        <v>0</v>
      </c>
      <c r="B25" s="355"/>
      <c r="C25" s="785"/>
      <c r="D25" s="391"/>
      <c r="E25" s="785"/>
      <c r="G25" s="204"/>
    </row>
    <row r="26" spans="1:52" s="172" customFormat="1" ht="15" customHeight="1">
      <c r="A26" s="647" t="s">
        <v>433</v>
      </c>
      <c r="B26" s="161"/>
      <c r="C26" s="785"/>
      <c r="D26" s="391"/>
      <c r="E26" s="785"/>
      <c r="F26" s="204"/>
      <c r="G26" s="204"/>
    </row>
    <row r="27" spans="1:52" s="172" customFormat="1" ht="15" customHeight="1">
      <c r="A27" s="647" t="s">
        <v>65</v>
      </c>
      <c r="B27" s="161"/>
      <c r="C27" s="785"/>
      <c r="D27" s="391"/>
      <c r="E27" s="391"/>
      <c r="F27" s="204"/>
      <c r="G27" s="204"/>
    </row>
    <row r="28" spans="1:52" s="172" customFormat="1" ht="15" customHeight="1">
      <c r="A28" s="647" t="s">
        <v>66</v>
      </c>
      <c r="C28" s="204"/>
      <c r="F28" s="204"/>
      <c r="G28" s="204"/>
    </row>
    <row r="29" spans="1:52" s="172" customFormat="1" ht="15" customHeight="1">
      <c r="A29" s="647" t="s">
        <v>83</v>
      </c>
      <c r="C29" s="204"/>
      <c r="F29" s="204"/>
      <c r="G29" s="204"/>
    </row>
  </sheetData>
  <customSheetViews>
    <customSheetView guid="{8E2DF192-20FD-40DB-8385-493ED9B1C2BF}" scale="85" showGridLines="0">
      <selection activeCell="A15" sqref="A15"/>
      <pageMargins left="0.7" right="0.7" top="0.75" bottom="0.75" header="0.3" footer="0.3"/>
      <pageSetup scale="60" orientation="landscape"/>
    </customSheetView>
    <customSheetView guid="{3DA74F3E-F145-470D-BDA0-4288A858AFDF}" scale="85" showGridLines="0">
      <selection activeCell="E23" sqref="E23"/>
      <pageMargins left="0.7" right="0.7" top="0.75" bottom="0.75" header="0.3" footer="0.3"/>
      <pageSetup scale="60" orientation="landscape"/>
    </customSheetView>
    <customSheetView guid="{3E9A2BAE-164D-47A0-8104-C7D4E0A4EAEF}" scale="85" showGridLines="0">
      <selection activeCell="E23" sqref="E23"/>
      <pageMargins left="0.7" right="0.7" top="0.75" bottom="0.75" header="0.3" footer="0.3"/>
      <pageSetup scale="60" orientation="landscape"/>
    </customSheetView>
    <customSheetView guid="{B9C309E4-7299-4CD5-AAAB-CF9542D1540F}" scale="85" showGridLines="0">
      <selection activeCell="C16" sqref="C16:E17"/>
      <pageMargins left="0.7" right="0.7" top="0.75" bottom="0.75" header="0.3" footer="0.3"/>
      <pageSetup scale="60" orientation="landscape"/>
    </customSheetView>
    <customSheetView guid="{C00304E5-BAC8-4C34-B3D2-AD7EACE0CB92}" scale="85" showGridLines="0">
      <selection activeCell="C16" sqref="C16:E17"/>
      <pageMargins left="0.7" right="0.7" top="0.75" bottom="0.75" header="0.3" footer="0.3"/>
      <pageSetup scale="60" orientation="landscape"/>
    </customSheetView>
    <customSheetView guid="{DB8C7FDF-A076-429E-9C69-19F5346810D2}" scale="85" showGridLines="0">
      <selection activeCell="C16" sqref="C16:E17"/>
      <pageMargins left="0.7" right="0.7" top="0.75" bottom="0.75" header="0.3" footer="0.3"/>
      <pageSetup scale="60" orientation="landscape"/>
    </customSheetView>
    <customSheetView guid="{6D779134-8889-443F-9ACA-8D735092180D}" scale="85" showGridLines="0">
      <selection activeCell="G18" sqref="G18"/>
      <pageMargins left="0.7" right="0.7" top="0.75" bottom="0.75" header="0.3" footer="0.3"/>
      <pageSetup scale="60" orientation="landscape"/>
    </customSheetView>
    <customSheetView guid="{36EED012-CDEF-4DC1-8A77-CC61E5DDA9AF}" scale="85" showGridLines="0">
      <selection activeCell="B9" sqref="B9"/>
      <pageMargins left="0.7" right="0.7" top="0.75" bottom="0.75" header="0.3" footer="0.3"/>
      <pageSetup scale="60" orientation="landscape"/>
    </customSheetView>
    <customSheetView guid="{C6EA2456-9077-41F6-8AD1-2B98609E6968}" scale="85" showGridLines="0">
      <selection activeCell="B18" sqref="B18"/>
      <pageMargins left="0.7" right="0.7" top="0.75" bottom="0.75" header="0.3" footer="0.3"/>
      <pageSetup scale="60" orientation="landscape"/>
    </customSheetView>
    <customSheetView guid="{77C6715E-78A8-45AF-BBE5-55C648F3FD39}" scale="85" showGridLines="0" topLeftCell="A4">
      <selection activeCell="B20" sqref="B20"/>
      <pageMargins left="0.7" right="0.7" top="0.75" bottom="0.75" header="0.3" footer="0.3"/>
      <pageSetup scale="60" orientation="landscape" r:id="rId1"/>
    </customSheetView>
    <customSheetView guid="{D73C7D54-4891-4237-9750-225D2462AB34}" scale="85" showGridLines="0" topLeftCell="A4">
      <selection activeCell="E22" sqref="E22"/>
      <pageMargins left="0.7" right="0.7" top="0.75" bottom="0.75" header="0.3" footer="0.3"/>
      <pageSetup scale="60" orientation="landscape"/>
    </customSheetView>
    <customSheetView guid="{035FD7B7-E407-47C6-82D2-F16A7036DEE3}" scale="85" showGridLines="0">
      <selection activeCell="B20" sqref="B20"/>
      <pageMargins left="0.7" right="0.7" top="0.75" bottom="0.75" header="0.3" footer="0.3"/>
      <pageSetup scale="60" orientation="landscape"/>
    </customSheetView>
  </customSheetViews>
  <mergeCells count="3">
    <mergeCell ref="D15:E15"/>
    <mergeCell ref="D17:E17"/>
    <mergeCell ref="D19:E19"/>
  </mergeCells>
  <hyperlinks>
    <hyperlink ref="A5" location="MENU!A1" display="BACK TO MENU" xr:uid="{00000000-0004-0000-0600-000000000000}"/>
  </hyperlinks>
  <pageMargins left="0.7" right="0.7" top="0.75" bottom="0.75" header="0.3" footer="0.3"/>
  <pageSetup scale="60" orientation="landscape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43"/>
  <sheetViews>
    <sheetView showGridLines="0" topLeftCell="A22" zoomScale="85" workbookViewId="0">
      <selection activeCell="C15" sqref="C15"/>
    </sheetView>
  </sheetViews>
  <sheetFormatPr defaultColWidth="8.875" defaultRowHeight="14.25"/>
  <cols>
    <col min="1" max="1" width="19.5" style="317" customWidth="1"/>
    <col min="2" max="2" width="12" style="317" customWidth="1"/>
    <col min="3" max="3" width="15.25" style="318" customWidth="1"/>
    <col min="4" max="4" width="15.875" style="318" customWidth="1"/>
    <col min="5" max="5" width="16.125" style="317" customWidth="1"/>
    <col min="6" max="6" width="16.75" style="317" customWidth="1"/>
    <col min="7" max="7" width="16" style="317" customWidth="1"/>
    <col min="8" max="8" width="19.625" style="317" customWidth="1"/>
    <col min="9" max="9" width="16.75" style="317" customWidth="1"/>
    <col min="10" max="10" width="9.875" style="317" customWidth="1"/>
    <col min="11" max="16384" width="8.875" style="317"/>
  </cols>
  <sheetData>
    <row r="1" spans="1:10" ht="24.95" customHeight="1">
      <c r="A1" s="788" t="s">
        <v>135</v>
      </c>
      <c r="B1" s="742"/>
      <c r="C1" s="742"/>
      <c r="D1" s="742"/>
      <c r="E1" s="742"/>
      <c r="F1" s="742"/>
      <c r="G1" s="742"/>
      <c r="H1" s="742"/>
      <c r="I1" s="742"/>
    </row>
    <row r="2" spans="1:10" ht="24.95" customHeight="1">
      <c r="A2" s="742"/>
      <c r="B2" s="742"/>
      <c r="C2" s="742"/>
      <c r="D2" s="742"/>
      <c r="E2" s="742"/>
      <c r="F2" s="742"/>
      <c r="G2" s="742"/>
      <c r="H2" s="742"/>
      <c r="I2" s="742"/>
    </row>
    <row r="3" spans="1:10" s="316" customFormat="1" ht="20.100000000000001" customHeight="1">
      <c r="A3" s="1084" t="s">
        <v>253</v>
      </c>
      <c r="B3" s="1084"/>
      <c r="C3" s="1084"/>
      <c r="D3" s="1084"/>
      <c r="E3" s="1084"/>
      <c r="F3" s="789"/>
      <c r="G3" s="789"/>
      <c r="I3" s="1050"/>
    </row>
    <row r="4" spans="1:10" ht="15" customHeight="1">
      <c r="A4" s="790"/>
      <c r="B4" s="790"/>
      <c r="C4" s="790"/>
      <c r="D4" s="790"/>
      <c r="E4" s="790"/>
      <c r="F4" s="790"/>
      <c r="G4" s="790"/>
      <c r="I4" s="790"/>
    </row>
    <row r="5" spans="1:10" s="316" customFormat="1" ht="20.100000000000001" customHeight="1">
      <c r="A5" s="13" t="s">
        <v>68</v>
      </c>
      <c r="B5" s="327"/>
      <c r="C5" s="328"/>
      <c r="D5" s="329"/>
    </row>
    <row r="6" spans="1:10" s="172" customFormat="1" ht="15" customHeight="1">
      <c r="A6" s="317"/>
      <c r="B6" s="317"/>
      <c r="C6" s="317"/>
      <c r="D6" s="324" t="s">
        <v>85</v>
      </c>
      <c r="E6" s="401" t="e">
        <f>#REF!</f>
        <v>#REF!</v>
      </c>
      <c r="F6" s="401"/>
      <c r="G6" s="401"/>
      <c r="I6" s="401"/>
    </row>
    <row r="7" spans="1:10" s="172" customFormat="1" ht="15" customHeight="1">
      <c r="A7" s="791"/>
      <c r="B7" s="317"/>
      <c r="C7" s="317"/>
      <c r="D7" s="317"/>
      <c r="E7" s="317"/>
      <c r="F7" s="317"/>
      <c r="G7" s="317"/>
      <c r="I7" s="317"/>
    </row>
    <row r="8" spans="1:10" s="399" customFormat="1" ht="25.5" customHeight="1">
      <c r="A8" s="747"/>
      <c r="B8" s="747"/>
      <c r="C8" s="741" t="s">
        <v>1</v>
      </c>
      <c r="D8" s="402"/>
      <c r="E8" s="403"/>
      <c r="F8" s="403"/>
      <c r="G8" s="403"/>
      <c r="H8" s="404"/>
      <c r="I8" s="403"/>
      <c r="J8" s="404"/>
    </row>
    <row r="9" spans="1:10" s="399" customFormat="1" ht="83.25" customHeight="1">
      <c r="A9" s="405" t="s">
        <v>72</v>
      </c>
      <c r="B9" s="405" t="s">
        <v>111</v>
      </c>
      <c r="C9" s="406" t="s">
        <v>88</v>
      </c>
      <c r="D9" s="384" t="s">
        <v>136</v>
      </c>
      <c r="E9" s="395" t="s">
        <v>137</v>
      </c>
      <c r="F9" s="395" t="s">
        <v>138</v>
      </c>
      <c r="G9" s="1009" t="s">
        <v>332</v>
      </c>
      <c r="H9" s="395" t="s">
        <v>115</v>
      </c>
      <c r="I9" s="384" t="s">
        <v>333</v>
      </c>
      <c r="J9" s="395" t="s">
        <v>139</v>
      </c>
    </row>
    <row r="10" spans="1:10" s="399" customFormat="1" ht="25.5" customHeight="1">
      <c r="A10" s="407"/>
      <c r="B10" s="408"/>
      <c r="C10" s="792" t="s">
        <v>10</v>
      </c>
      <c r="D10" s="754" t="s">
        <v>91</v>
      </c>
      <c r="E10" s="747" t="s">
        <v>121</v>
      </c>
      <c r="F10" s="747" t="s">
        <v>93</v>
      </c>
      <c r="G10" s="1005" t="s">
        <v>94</v>
      </c>
      <c r="H10" s="754" t="s">
        <v>95</v>
      </c>
      <c r="I10" s="1051" t="s">
        <v>107</v>
      </c>
      <c r="J10" s="754" t="s">
        <v>107</v>
      </c>
    </row>
    <row r="11" spans="1:10" s="399" customFormat="1" ht="25.5" customHeight="1">
      <c r="A11" s="841" t="s">
        <v>352</v>
      </c>
      <c r="B11" s="724" t="s">
        <v>383</v>
      </c>
      <c r="C11" s="409">
        <v>44468</v>
      </c>
      <c r="D11" s="409">
        <v>44471</v>
      </c>
      <c r="E11" s="409">
        <v>44473</v>
      </c>
      <c r="F11" s="409">
        <v>44474</v>
      </c>
      <c r="G11" s="409">
        <v>44476</v>
      </c>
      <c r="H11" s="409">
        <v>44477</v>
      </c>
      <c r="I11" s="409">
        <v>44478</v>
      </c>
      <c r="J11" s="1020" t="s">
        <v>296</v>
      </c>
    </row>
    <row r="12" spans="1:10" s="399" customFormat="1" ht="25.5" customHeight="1">
      <c r="A12" s="794" t="s">
        <v>326</v>
      </c>
      <c r="B12" s="793" t="s">
        <v>384</v>
      </c>
      <c r="C12" s="409">
        <f>C11+7</f>
        <v>44475</v>
      </c>
      <c r="D12" s="1085" t="s">
        <v>450</v>
      </c>
      <c r="E12" s="1086"/>
      <c r="F12" s="1086"/>
      <c r="G12" s="1086"/>
      <c r="H12" s="1086"/>
      <c r="I12" s="1086"/>
      <c r="J12" s="1087"/>
    </row>
    <row r="13" spans="1:10" s="399" customFormat="1" ht="25.5" customHeight="1">
      <c r="A13" s="841" t="s">
        <v>352</v>
      </c>
      <c r="B13" s="793" t="s">
        <v>360</v>
      </c>
      <c r="C13" s="409">
        <f t="shared" ref="C13:C17" si="0">C12+7</f>
        <v>44482</v>
      </c>
      <c r="D13" s="409">
        <f t="shared" ref="D13" si="1">C13+3</f>
        <v>44485</v>
      </c>
      <c r="E13" s="409">
        <f t="shared" ref="E13" si="2">C13+5</f>
        <v>44487</v>
      </c>
      <c r="F13" s="409">
        <f t="shared" ref="F13" si="3">C13+6</f>
        <v>44488</v>
      </c>
      <c r="G13" s="409">
        <f t="shared" ref="G13" si="4">C13+8</f>
        <v>44490</v>
      </c>
      <c r="H13" s="409">
        <f t="shared" ref="H13" si="5">C13+9</f>
        <v>44491</v>
      </c>
      <c r="I13" s="409">
        <v>44492</v>
      </c>
      <c r="J13" s="1020" t="s">
        <v>296</v>
      </c>
    </row>
    <row r="14" spans="1:10" s="399" customFormat="1" ht="25.5" customHeight="1">
      <c r="A14" s="794"/>
      <c r="B14" s="724"/>
      <c r="C14" s="409">
        <f t="shared" si="0"/>
        <v>44489</v>
      </c>
      <c r="D14" s="1085" t="s">
        <v>357</v>
      </c>
      <c r="E14" s="1086"/>
      <c r="F14" s="1086"/>
      <c r="G14" s="1086"/>
      <c r="H14" s="1086"/>
      <c r="I14" s="1086"/>
      <c r="J14" s="1087"/>
    </row>
    <row r="15" spans="1:10" s="399" customFormat="1" ht="25.5" customHeight="1">
      <c r="A15" s="841" t="s">
        <v>352</v>
      </c>
      <c r="B15" s="724" t="s">
        <v>468</v>
      </c>
      <c r="C15" s="409">
        <f t="shared" si="0"/>
        <v>44496</v>
      </c>
      <c r="D15" s="409">
        <f t="shared" ref="D15" si="6">C15+3</f>
        <v>44499</v>
      </c>
      <c r="E15" s="409">
        <f t="shared" ref="E15" si="7">C15+5</f>
        <v>44501</v>
      </c>
      <c r="F15" s="409">
        <f t="shared" ref="F15" si="8">C15+6</f>
        <v>44502</v>
      </c>
      <c r="G15" s="409">
        <f t="shared" ref="G15" si="9">C15+8</f>
        <v>44504</v>
      </c>
      <c r="H15" s="409">
        <f t="shared" ref="H15" si="10">C15+9</f>
        <v>44505</v>
      </c>
      <c r="I15" s="1020" t="s">
        <v>296</v>
      </c>
      <c r="J15" s="1020" t="s">
        <v>296</v>
      </c>
    </row>
    <row r="16" spans="1:10" s="399" customFormat="1" ht="25.5" customHeight="1">
      <c r="A16" s="841"/>
      <c r="B16" s="724"/>
      <c r="C16" s="409">
        <f t="shared" si="0"/>
        <v>44503</v>
      </c>
      <c r="D16" s="1085" t="s">
        <v>357</v>
      </c>
      <c r="E16" s="1086"/>
      <c r="F16" s="1086"/>
      <c r="G16" s="1086"/>
      <c r="H16" s="1086"/>
      <c r="I16" s="1086"/>
      <c r="J16" s="1087"/>
    </row>
    <row r="17" spans="1:10" s="399" customFormat="1" ht="25.5" customHeight="1">
      <c r="A17" s="841" t="s">
        <v>352</v>
      </c>
      <c r="B17" s="793" t="s">
        <v>380</v>
      </c>
      <c r="C17" s="409">
        <f t="shared" si="0"/>
        <v>44510</v>
      </c>
      <c r="D17" s="409">
        <f t="shared" ref="D17" si="11">C17+3</f>
        <v>44513</v>
      </c>
      <c r="E17" s="409">
        <f t="shared" ref="E17" si="12">C17+5</f>
        <v>44515</v>
      </c>
      <c r="F17" s="409">
        <f t="shared" ref="F17" si="13">C17+6</f>
        <v>44516</v>
      </c>
      <c r="G17" s="409">
        <f t="shared" ref="G17" si="14">C17+8</f>
        <v>44518</v>
      </c>
      <c r="H17" s="409">
        <f t="shared" ref="H17" si="15">C17+9</f>
        <v>44519</v>
      </c>
      <c r="I17" s="1020" t="s">
        <v>296</v>
      </c>
      <c r="J17" s="1020" t="s">
        <v>296</v>
      </c>
    </row>
    <row r="18" spans="1:10" s="400" customFormat="1" ht="15" customHeight="1">
      <c r="A18" s="797" t="s">
        <v>81</v>
      </c>
      <c r="B18" s="202"/>
      <c r="C18" s="410"/>
    </row>
    <row r="19" spans="1:10" s="400" customFormat="1" ht="15" customHeight="1">
      <c r="A19" s="573" t="s">
        <v>140</v>
      </c>
      <c r="B19" s="573" t="s">
        <v>141</v>
      </c>
      <c r="C19" s="207"/>
    </row>
    <row r="20" spans="1:10" s="400" customFormat="1" ht="15" customHeight="1">
      <c r="A20" s="798"/>
      <c r="B20" s="798"/>
      <c r="C20" s="207"/>
    </row>
    <row r="21" spans="1:10" s="316" customFormat="1" ht="20.100000000000001" customHeight="1">
      <c r="A21" s="727" t="s">
        <v>142</v>
      </c>
      <c r="B21" s="732"/>
      <c r="C21" s="732"/>
      <c r="D21" s="780"/>
      <c r="E21" s="780"/>
      <c r="F21" s="780"/>
      <c r="G21" s="780"/>
      <c r="I21" s="780"/>
    </row>
    <row r="22" spans="1:10" s="172" customFormat="1" ht="15" customHeight="1">
      <c r="B22" s="317"/>
      <c r="C22" s="317"/>
      <c r="D22" s="317"/>
      <c r="E22" s="317"/>
      <c r="F22" s="317"/>
      <c r="G22" s="317"/>
      <c r="I22" s="317"/>
    </row>
    <row r="23" spans="1:10" s="399" customFormat="1" ht="24.95" customHeight="1">
      <c r="A23" s="739" t="s">
        <v>72</v>
      </c>
      <c r="B23" s="741" t="s">
        <v>111</v>
      </c>
      <c r="C23" s="741" t="s">
        <v>1</v>
      </c>
      <c r="D23" s="733"/>
      <c r="E23" s="734" t="s">
        <v>71</v>
      </c>
      <c r="F23" s="735"/>
      <c r="G23" s="1006"/>
      <c r="I23" s="1006"/>
    </row>
    <row r="24" spans="1:10" s="399" customFormat="1" ht="60" customHeight="1">
      <c r="A24" s="739"/>
      <c r="B24" s="733"/>
      <c r="C24" s="394" t="s">
        <v>88</v>
      </c>
      <c r="D24" s="395" t="s">
        <v>138</v>
      </c>
      <c r="E24" s="384" t="s">
        <v>137</v>
      </c>
      <c r="F24" s="384" t="s">
        <v>136</v>
      </c>
      <c r="G24" s="1007"/>
      <c r="I24" s="1007"/>
    </row>
    <row r="25" spans="1:10" s="399" customFormat="1" ht="30.75" customHeight="1">
      <c r="A25" s="740"/>
      <c r="B25" s="740"/>
      <c r="C25" s="792" t="s">
        <v>10</v>
      </c>
      <c r="D25" s="754" t="s">
        <v>92</v>
      </c>
      <c r="E25" s="754" t="s">
        <v>91</v>
      </c>
      <c r="F25" s="754" t="s">
        <v>93</v>
      </c>
      <c r="G25" s="1008"/>
      <c r="I25" s="1008"/>
    </row>
    <row r="26" spans="1:10" s="399" customFormat="1" ht="25.5" customHeight="1">
      <c r="A26" s="794" t="s">
        <v>372</v>
      </c>
      <c r="B26" s="724" t="s">
        <v>385</v>
      </c>
      <c r="C26" s="409">
        <v>44461</v>
      </c>
      <c r="D26" s="1022" t="s">
        <v>296</v>
      </c>
      <c r="E26" s="1021">
        <v>44464</v>
      </c>
      <c r="F26" s="1021">
        <v>44467</v>
      </c>
      <c r="G26" s="1001"/>
      <c r="H26" s="1001"/>
      <c r="I26" s="167"/>
    </row>
    <row r="27" spans="1:10" s="399" customFormat="1" ht="25.5" customHeight="1">
      <c r="A27" s="1047" t="s">
        <v>357</v>
      </c>
      <c r="B27" s="724"/>
      <c r="C27" s="409">
        <f>C26+7</f>
        <v>44468</v>
      </c>
      <c r="D27" s="1022" t="s">
        <v>296</v>
      </c>
      <c r="E27" s="1022" t="s">
        <v>296</v>
      </c>
      <c r="F27" s="1022" t="s">
        <v>296</v>
      </c>
      <c r="G27" s="1025"/>
      <c r="H27" s="1025"/>
      <c r="I27" s="1025"/>
    </row>
    <row r="28" spans="1:10" s="399" customFormat="1" ht="25.5" customHeight="1">
      <c r="A28" s="794" t="s">
        <v>372</v>
      </c>
      <c r="B28" s="724" t="s">
        <v>419</v>
      </c>
      <c r="C28" s="409">
        <f t="shared" ref="C28:C32" si="16">C27+7</f>
        <v>44475</v>
      </c>
      <c r="D28" s="1022" t="s">
        <v>296</v>
      </c>
      <c r="E28" s="1021">
        <f t="shared" ref="E28" si="17">C28+3</f>
        <v>44478</v>
      </c>
      <c r="F28" s="1021">
        <f t="shared" ref="F28" si="18">C28+6</f>
        <v>44481</v>
      </c>
      <c r="G28" s="167"/>
      <c r="I28" s="167"/>
    </row>
    <row r="29" spans="1:10" s="399" customFormat="1" ht="25.5" customHeight="1">
      <c r="A29" s="1047" t="s">
        <v>357</v>
      </c>
      <c r="B29" s="724"/>
      <c r="C29" s="409">
        <f t="shared" si="16"/>
        <v>44482</v>
      </c>
      <c r="D29" s="1022" t="s">
        <v>296</v>
      </c>
      <c r="E29" s="1022" t="s">
        <v>296</v>
      </c>
      <c r="F29" s="1022" t="s">
        <v>296</v>
      </c>
      <c r="G29" s="167"/>
      <c r="I29" s="167"/>
    </row>
    <row r="30" spans="1:10" s="399" customFormat="1" ht="25.5" customHeight="1">
      <c r="A30" s="794" t="s">
        <v>372</v>
      </c>
      <c r="B30" s="724" t="s">
        <v>469</v>
      </c>
      <c r="C30" s="409">
        <f t="shared" si="16"/>
        <v>44489</v>
      </c>
      <c r="D30" s="1022" t="s">
        <v>296</v>
      </c>
      <c r="E30" s="1021">
        <f t="shared" ref="E30" si="19">C30+3</f>
        <v>44492</v>
      </c>
      <c r="F30" s="1021">
        <f t="shared" ref="F30" si="20">C30+6</f>
        <v>44495</v>
      </c>
      <c r="G30" s="167"/>
      <c r="I30" s="167"/>
    </row>
    <row r="31" spans="1:10" s="399" customFormat="1" ht="25.5" customHeight="1">
      <c r="A31" s="794" t="s">
        <v>587</v>
      </c>
      <c r="B31" s="724" t="s">
        <v>589</v>
      </c>
      <c r="C31" s="409">
        <f t="shared" si="16"/>
        <v>44496</v>
      </c>
      <c r="D31" s="1022" t="s">
        <v>296</v>
      </c>
      <c r="E31" s="1022" t="s">
        <v>296</v>
      </c>
      <c r="F31" s="1022" t="s">
        <v>296</v>
      </c>
      <c r="G31" s="167"/>
      <c r="I31" s="167"/>
    </row>
    <row r="32" spans="1:10" s="399" customFormat="1" ht="25.5" customHeight="1">
      <c r="A32" s="794" t="s">
        <v>372</v>
      </c>
      <c r="B32" s="724" t="s">
        <v>590</v>
      </c>
      <c r="C32" s="409">
        <f t="shared" si="16"/>
        <v>44503</v>
      </c>
      <c r="D32" s="1022" t="s">
        <v>296</v>
      </c>
      <c r="E32" s="1021">
        <f t="shared" ref="E32" si="21">C32+3</f>
        <v>44506</v>
      </c>
      <c r="F32" s="1021">
        <f t="shared" ref="F32" si="22">C32+6</f>
        <v>44509</v>
      </c>
      <c r="G32" s="167"/>
      <c r="I32" s="167"/>
    </row>
    <row r="33" spans="1:9" s="399" customFormat="1" ht="25.5" customHeight="1">
      <c r="A33" s="986"/>
      <c r="B33" s="840"/>
      <c r="C33" s="167"/>
      <c r="D33" s="167"/>
      <c r="E33" s="167"/>
      <c r="F33" s="167"/>
      <c r="G33" s="167"/>
      <c r="I33" s="167"/>
    </row>
    <row r="34" spans="1:9" s="172" customFormat="1" ht="15" customHeight="1">
      <c r="A34" s="795" t="s">
        <v>82</v>
      </c>
      <c r="B34" s="317"/>
      <c r="C34" s="795"/>
      <c r="D34" s="317"/>
      <c r="E34" s="317"/>
      <c r="F34" s="317"/>
      <c r="G34" s="317"/>
      <c r="I34" s="317"/>
    </row>
    <row r="35" spans="1:9" s="400" customFormat="1" ht="15" customHeight="1">
      <c r="A35" s="797" t="s">
        <v>81</v>
      </c>
      <c r="B35" s="202"/>
      <c r="C35" s="410"/>
    </row>
    <row r="36" spans="1:9" s="400" customFormat="1" ht="15" customHeight="1">
      <c r="A36" s="573" t="s">
        <v>140</v>
      </c>
      <c r="B36" s="573" t="s">
        <v>143</v>
      </c>
      <c r="C36" s="207"/>
    </row>
    <row r="37" spans="1:9" ht="15" customHeight="1">
      <c r="C37" s="411"/>
    </row>
    <row r="38" spans="1:9" s="172" customFormat="1" ht="15" customHeight="1">
      <c r="A38" s="609" t="s">
        <v>63</v>
      </c>
      <c r="B38" s="782"/>
      <c r="C38" s="783"/>
    </row>
    <row r="39" spans="1:9" s="172" customFormat="1" ht="15" customHeight="1">
      <c r="A39" s="648" t="s">
        <v>0</v>
      </c>
      <c r="B39" s="355"/>
      <c r="C39" s="785"/>
    </row>
    <row r="40" spans="1:9" s="172" customFormat="1" ht="15" customHeight="1">
      <c r="A40" s="362" t="s">
        <v>433</v>
      </c>
      <c r="B40" s="161"/>
      <c r="C40" s="785"/>
      <c r="D40" s="204"/>
    </row>
    <row r="41" spans="1:9" s="172" customFormat="1" ht="15" customHeight="1">
      <c r="A41" s="362" t="s">
        <v>65</v>
      </c>
      <c r="B41" s="161"/>
      <c r="C41" s="785"/>
      <c r="D41" s="204"/>
    </row>
    <row r="42" spans="1:9" s="172" customFormat="1" ht="15" customHeight="1">
      <c r="A42" s="647" t="s">
        <v>66</v>
      </c>
      <c r="C42" s="204"/>
      <c r="D42" s="204"/>
    </row>
    <row r="43" spans="1:9" s="172" customFormat="1" ht="15" customHeight="1">
      <c r="A43" s="649" t="s">
        <v>83</v>
      </c>
      <c r="C43" s="204"/>
      <c r="D43" s="204"/>
    </row>
  </sheetData>
  <customSheetViews>
    <customSheetView guid="{8E2DF192-20FD-40DB-8385-493ED9B1C2BF}" scale="85" showGridLines="0" fitToPage="1" topLeftCell="A7">
      <selection activeCell="D7" sqref="D7"/>
      <pageMargins left="0.7" right="0.7" top="0.75" bottom="0.75" header="0.3" footer="0.3"/>
      <pageSetup paperSize="9" scale="57" orientation="landscape"/>
    </customSheetView>
    <customSheetView guid="{3DA74F3E-F145-470D-BDA0-4288A858AFDF}" scale="85" showGridLines="0" fitToPage="1" topLeftCell="A22">
      <selection activeCell="A17" sqref="A17"/>
      <pageMargins left="0.7" right="0.7" top="0.75" bottom="0.75" header="0.3" footer="0.3"/>
      <pageSetup paperSize="9" scale="57" orientation="landscape"/>
    </customSheetView>
    <customSheetView guid="{3E9A2BAE-164D-47A0-8104-C7D4E0A4EAEF}" scale="85" showGridLines="0" fitToPage="1">
      <selection activeCell="D7" sqref="D7"/>
      <pageMargins left="0.7" right="0.7" top="0.75" bottom="0.75" header="0.3" footer="0.3"/>
      <pageSetup paperSize="9" scale="57" orientation="landscape"/>
    </customSheetView>
    <customSheetView guid="{B9C309E4-7299-4CD5-AAAB-CF9542D1540F}" scale="85" showGridLines="0" fitToPage="1">
      <selection activeCell="C25" sqref="C25"/>
      <pageMargins left="0.7" right="0.7" top="0.75" bottom="0.75" header="0.3" footer="0.3"/>
      <pageSetup paperSize="9" scale="57" orientation="landscape"/>
    </customSheetView>
    <customSheetView guid="{C00304E5-BAC8-4C34-B3D2-AD7EACE0CB92}" scale="85" showGridLines="0" fitToPage="1" topLeftCell="A4">
      <selection activeCell="F23" sqref="F23"/>
      <pageMargins left="0.7" right="0.7" top="0.75" bottom="0.75" header="0.3" footer="0.3"/>
      <pageSetup paperSize="9" scale="55" orientation="landscape"/>
    </customSheetView>
    <customSheetView guid="{93A7AE30-CF2C-4CF1-930B-9425B5F5817D}" scale="85" showGridLines="0" fitToPage="1">
      <selection activeCell="H13" sqref="H13"/>
      <pageMargins left="0.7" right="0.7" top="0.75" bottom="0.75" header="0.3" footer="0.3"/>
      <pageSetup paperSize="9" scale="57" orientation="landscape"/>
    </customSheetView>
    <customSheetView guid="{D7835D66-B13D-4A90-85BF-DC3ACE120431}" scale="85" showGridLines="0" fitToPage="1">
      <selection activeCell="B12" sqref="B12"/>
      <pageMargins left="0.7" right="0.7" top="0.75" bottom="0.75" header="0.3" footer="0.3"/>
      <pageSetup paperSize="9" scale="55" orientation="landscape"/>
    </customSheetView>
    <customSheetView guid="{88931C49-9137-4FED-AEBA-55DC84EE773E}" scale="85" showGridLines="0" fitToPage="1">
      <selection activeCell="K8" sqref="K8"/>
      <pageMargins left="0.7" right="0.7" top="0.75" bottom="0.75" header="0.3" footer="0.3"/>
      <pageSetup paperSize="9" scale="55" orientation="landscape"/>
    </customSheetView>
    <customSheetView guid="{CEA7FD87-719A-426A-B06E-9D4E99783EED}" scale="85" showPageBreaks="1" showGridLines="0" fitToPage="1">
      <selection activeCell="C22" sqref="C22"/>
      <pageMargins left="0.7" right="0.7" top="0.75" bottom="0.75" header="0.3" footer="0.3"/>
      <pageSetup paperSize="9" scale="54" orientation="landscape"/>
    </customSheetView>
    <customSheetView guid="{23D6460C-E645-4432-B260-E5EED77E92F3}" scale="85" showGridLines="0" fitToPage="1" topLeftCell="A19">
      <selection activeCell="E27" sqref="E27"/>
      <pageMargins left="0.7" right="0.7" top="0.75" bottom="0.75" header="0.3" footer="0.3"/>
      <pageSetup paperSize="9" scale="55" orientation="landscape"/>
    </customSheetView>
    <customSheetView guid="{A0571078-F8D9-4419-99DA-CC05A0A8884F}" scale="85" showPageBreaks="1" showGridLines="0" fitToPage="1" printArea="1">
      <selection activeCell="S22" sqref="S18:Y22"/>
      <pageMargins left="0.7" right="0.7" top="0.75" bottom="0.75" header="0.3" footer="0.3"/>
      <pageSetup paperSize="9" scale="60" orientation="landscape"/>
    </customSheetView>
    <customSheetView guid="{4BAB3EE4-9C54-4B90-B433-C200B8083694}" scale="85" showGridLines="0" fitToPage="1" topLeftCell="A10">
      <selection activeCell="G25" sqref="G25"/>
      <pageMargins left="0.7" right="0.7" top="0.75" bottom="0.75" header="0.3" footer="0.3"/>
      <pageSetup paperSize="9" scale="57" orientation="landscape"/>
    </customSheetView>
    <customSheetView guid="{DB8C7FDF-A076-429E-9C69-19F5346810D2}" scale="85" showGridLines="0" fitToPage="1" topLeftCell="A10">
      <selection activeCell="A28" sqref="A28"/>
      <pageMargins left="0.7" right="0.7" top="0.75" bottom="0.75" header="0.3" footer="0.3"/>
      <pageSetup paperSize="9" scale="55" orientation="landscape"/>
    </customSheetView>
    <customSheetView guid="{6D779134-8889-443F-9ACA-8D735092180D}" scale="85" showGridLines="0" fitToPage="1">
      <selection activeCell="K16" sqref="K16"/>
      <pageMargins left="0.7" right="0.7" top="0.75" bottom="0.75" header="0.3" footer="0.3"/>
      <pageSetup paperSize="9" scale="57" orientation="landscape"/>
    </customSheetView>
    <customSheetView guid="{36EED012-CDEF-4DC1-8A77-CC61E5DDA9AF}" scale="85" showGridLines="0" fitToPage="1" topLeftCell="A13">
      <selection activeCell="B31" sqref="B31"/>
      <pageMargins left="0.7" right="0.7" top="0.75" bottom="0.75" header="0.3" footer="0.3"/>
      <pageSetup paperSize="9" scale="57" orientation="landscape"/>
    </customSheetView>
    <customSheetView guid="{C6EA2456-9077-41F6-8AD1-2B98609E6968}" scale="85" showGridLines="0" fitToPage="1" topLeftCell="A10">
      <selection activeCell="D30" sqref="D30"/>
      <pageMargins left="0.7" right="0.7" top="0.75" bottom="0.75" header="0.3" footer="0.3"/>
      <pageSetup paperSize="9" scale="57" orientation="landscape"/>
    </customSheetView>
    <customSheetView guid="{77C6715E-78A8-45AF-BBE5-55C648F3FD39}" scale="85" showGridLines="0" fitToPage="1" topLeftCell="A7">
      <selection activeCell="F11" sqref="F11"/>
      <pageMargins left="0.7" right="0.7" top="0.75" bottom="0.75" header="0.3" footer="0.3"/>
      <pageSetup paperSize="9" scale="47" orientation="landscape" r:id="rId1"/>
    </customSheetView>
    <customSheetView guid="{D73C7D54-4891-4237-9750-225D2462AB34}" scale="85" showGridLines="0" fitToPage="1" hiddenRows="1" topLeftCell="A7">
      <selection activeCell="K23" sqref="K23"/>
      <pageMargins left="0.7" right="0.7" top="0.75" bottom="0.75" header="0.3" footer="0.3"/>
      <pageSetup paperSize="9" scale="57" orientation="landscape"/>
    </customSheetView>
    <customSheetView guid="{035FD7B7-E407-47C6-82D2-F16A7036DEE3}" scale="85" showGridLines="0" fitToPage="1" topLeftCell="A19">
      <selection activeCell="D28" sqref="D28"/>
      <pageMargins left="0.7" right="0.7" top="0.75" bottom="0.75" header="0.3" footer="0.3"/>
      <pageSetup paperSize="9" scale="57" orientation="landscape"/>
    </customSheetView>
  </customSheetViews>
  <mergeCells count="4">
    <mergeCell ref="A3:E3"/>
    <mergeCell ref="D14:J14"/>
    <mergeCell ref="D12:J12"/>
    <mergeCell ref="D16:J16"/>
  </mergeCells>
  <hyperlinks>
    <hyperlink ref="A5" location="MENU!A1" display="BACK TO MENU" xr:uid="{00000000-0004-0000-0700-000000000000}"/>
  </hyperlinks>
  <pageMargins left="0.7" right="0.7" top="0.75" bottom="0.75" header="0.3" footer="0.3"/>
  <pageSetup paperSize="9" scale="47" orientation="landscape" r:id="rId2"/>
  <drawing r:id="rId3"/>
  <legacy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7"/>
  <sheetViews>
    <sheetView topLeftCell="A5" zoomScaleNormal="85" workbookViewId="0">
      <selection activeCell="G5" sqref="G5"/>
    </sheetView>
  </sheetViews>
  <sheetFormatPr defaultColWidth="8.875" defaultRowHeight="14.25"/>
  <cols>
    <col min="1" max="1" width="21.625" style="317" customWidth="1"/>
    <col min="2" max="2" width="13.625" style="317" customWidth="1"/>
    <col min="3" max="3" width="15.25" style="318" customWidth="1"/>
    <col min="4" max="4" width="16" style="317" customWidth="1"/>
    <col min="5" max="5" width="14.5" style="317" customWidth="1"/>
    <col min="6" max="6" width="14.5" style="318" customWidth="1"/>
    <col min="7" max="7" width="12.875" style="318" customWidth="1"/>
    <col min="8" max="8" width="14" style="317" customWidth="1"/>
    <col min="9" max="9" width="12.875" style="317" customWidth="1"/>
    <col min="10" max="10" width="9.25" style="317" customWidth="1"/>
    <col min="11" max="11" width="9.875" style="317" customWidth="1"/>
    <col min="12" max="12" width="10.5" style="317" customWidth="1"/>
    <col min="13" max="16384" width="8.875" style="317"/>
  </cols>
  <sheetData>
    <row r="1" spans="1:10" ht="24.95" customHeight="1">
      <c r="A1" s="807" t="s">
        <v>84</v>
      </c>
      <c r="B1" s="807"/>
      <c r="C1" s="807"/>
      <c r="D1" s="807"/>
      <c r="E1" s="778"/>
      <c r="F1" s="778"/>
      <c r="G1" s="778"/>
      <c r="H1" s="778"/>
      <c r="I1" s="778"/>
    </row>
    <row r="2" spans="1:10" ht="37.5">
      <c r="A2" s="807"/>
      <c r="B2" s="807"/>
      <c r="C2" s="807"/>
      <c r="D2" s="807"/>
      <c r="E2" s="778"/>
      <c r="F2" s="778"/>
      <c r="G2" s="778"/>
      <c r="H2" s="778"/>
      <c r="I2" s="778"/>
      <c r="J2" s="779"/>
    </row>
    <row r="3" spans="1:10" s="316" customFormat="1" ht="20.100000000000001" customHeight="1">
      <c r="A3" s="831" t="s">
        <v>144</v>
      </c>
      <c r="B3" s="732"/>
      <c r="C3" s="732"/>
      <c r="D3" s="732"/>
      <c r="E3" s="732"/>
      <c r="F3" s="732"/>
      <c r="G3" s="732"/>
      <c r="H3" s="732"/>
      <c r="I3" s="780"/>
    </row>
    <row r="4" spans="1:10" ht="15" customHeight="1">
      <c r="G4" s="317"/>
    </row>
    <row r="5" spans="1:10" s="316" customFormat="1" ht="20.100000000000001" customHeight="1">
      <c r="A5" s="13" t="s">
        <v>68</v>
      </c>
      <c r="C5" s="324" t="s">
        <v>85</v>
      </c>
      <c r="D5" s="376" t="e">
        <f>#REF!</f>
        <v>#REF!</v>
      </c>
      <c r="G5" s="328"/>
    </row>
    <row r="6" spans="1:10" ht="15" customHeight="1"/>
    <row r="7" spans="1:10" s="358" customFormat="1" ht="20.100000000000001" customHeight="1">
      <c r="A7" s="740" t="s">
        <v>72</v>
      </c>
      <c r="B7" s="751" t="s">
        <v>73</v>
      </c>
      <c r="C7" s="749" t="s">
        <v>1</v>
      </c>
      <c r="D7" s="749" t="s">
        <v>71</v>
      </c>
      <c r="E7" s="749"/>
      <c r="F7" s="749"/>
      <c r="G7" s="749"/>
      <c r="H7" s="749"/>
      <c r="I7" s="749"/>
    </row>
    <row r="8" spans="1:10" s="358" customFormat="1" ht="33" customHeight="1">
      <c r="A8" s="746"/>
      <c r="B8" s="748"/>
      <c r="C8" s="749" t="s">
        <v>88</v>
      </c>
      <c r="D8" s="384" t="s">
        <v>145</v>
      </c>
      <c r="E8" s="384" t="s">
        <v>8</v>
      </c>
      <c r="F8" s="384" t="s">
        <v>42</v>
      </c>
      <c r="G8" s="384" t="s">
        <v>109</v>
      </c>
      <c r="H8" s="384" t="s">
        <v>322</v>
      </c>
      <c r="I8" s="384" t="s">
        <v>90</v>
      </c>
    </row>
    <row r="9" spans="1:10" s="358" customFormat="1" ht="24.75" customHeight="1">
      <c r="A9" s="750"/>
      <c r="B9" s="752"/>
      <c r="C9" s="749" t="s">
        <v>10</v>
      </c>
      <c r="D9" s="749" t="s">
        <v>91</v>
      </c>
      <c r="E9" s="749" t="s">
        <v>92</v>
      </c>
      <c r="F9" s="749" t="s">
        <v>106</v>
      </c>
      <c r="G9" s="749" t="s">
        <v>107</v>
      </c>
      <c r="H9" s="749" t="s">
        <v>96</v>
      </c>
      <c r="I9" s="749" t="s">
        <v>108</v>
      </c>
    </row>
    <row r="10" spans="1:10" s="358" customFormat="1" ht="24.75" customHeight="1">
      <c r="A10" s="278" t="s">
        <v>306</v>
      </c>
      <c r="B10" s="724" t="s">
        <v>386</v>
      </c>
      <c r="C10" s="23">
        <v>44468</v>
      </c>
      <c r="D10" s="23">
        <v>44471</v>
      </c>
      <c r="E10" s="23">
        <v>44472</v>
      </c>
      <c r="F10" s="23">
        <v>44475</v>
      </c>
      <c r="G10" s="23">
        <v>44478</v>
      </c>
      <c r="H10" s="23">
        <v>44479</v>
      </c>
      <c r="I10" s="23">
        <v>44480</v>
      </c>
    </row>
    <row r="11" spans="1:10" s="358" customFormat="1" ht="24.75" customHeight="1">
      <c r="A11" s="844" t="s">
        <v>334</v>
      </c>
      <c r="B11" s="724" t="s">
        <v>361</v>
      </c>
      <c r="C11" s="23">
        <f>C10+7</f>
        <v>44475</v>
      </c>
      <c r="D11" s="23">
        <f t="shared" ref="D11" si="0">C11+3</f>
        <v>44478</v>
      </c>
      <c r="E11" s="1017" t="s">
        <v>296</v>
      </c>
      <c r="F11" s="1017" t="s">
        <v>296</v>
      </c>
      <c r="G11" s="23">
        <f t="shared" ref="G11" si="1">C11+10</f>
        <v>44485</v>
      </c>
      <c r="H11" s="23">
        <f t="shared" ref="H11" si="2">C11+11</f>
        <v>44486</v>
      </c>
      <c r="I11" s="23">
        <f t="shared" ref="I11" si="3">C11+12</f>
        <v>44487</v>
      </c>
    </row>
    <row r="12" spans="1:10" s="358" customFormat="1" ht="24.75" customHeight="1">
      <c r="A12" s="844" t="s">
        <v>335</v>
      </c>
      <c r="B12" s="724" t="s">
        <v>470</v>
      </c>
      <c r="C12" s="23">
        <f>C11+7</f>
        <v>44482</v>
      </c>
      <c r="D12" s="23">
        <f t="shared" ref="D12:D16" si="4">C12+3</f>
        <v>44485</v>
      </c>
      <c r="E12" s="23">
        <f t="shared" ref="E12:E16" si="5">C12+4</f>
        <v>44486</v>
      </c>
      <c r="F12" s="23">
        <f t="shared" ref="F12:F16" si="6">C12+7</f>
        <v>44489</v>
      </c>
      <c r="G12" s="23">
        <f t="shared" ref="G12:G16" si="7">C12+10</f>
        <v>44492</v>
      </c>
      <c r="H12" s="23">
        <f t="shared" ref="H12:H16" si="8">C12+11</f>
        <v>44493</v>
      </c>
      <c r="I12" s="23">
        <f t="shared" ref="I12:I16" si="9">C12+12</f>
        <v>44494</v>
      </c>
    </row>
    <row r="13" spans="1:10" s="358" customFormat="1" ht="24.75" customHeight="1">
      <c r="A13" s="278" t="s">
        <v>306</v>
      </c>
      <c r="B13" s="724" t="s">
        <v>471</v>
      </c>
      <c r="C13" s="23">
        <f>C12+7</f>
        <v>44489</v>
      </c>
      <c r="D13" s="23">
        <f t="shared" ref="D13:D14" si="10">C13+3</f>
        <v>44492</v>
      </c>
      <c r="E13" s="23">
        <f t="shared" ref="E13" si="11">C13+4</f>
        <v>44493</v>
      </c>
      <c r="F13" s="23">
        <f t="shared" ref="F13" si="12">C13+7</f>
        <v>44496</v>
      </c>
      <c r="G13" s="23">
        <f t="shared" ref="G13" si="13">C13+10</f>
        <v>44499</v>
      </c>
      <c r="H13" s="23">
        <f t="shared" ref="H13" si="14">C13+11</f>
        <v>44500</v>
      </c>
      <c r="I13" s="23">
        <f t="shared" ref="I13" si="15">C13+12</f>
        <v>44501</v>
      </c>
    </row>
    <row r="14" spans="1:10" s="358" customFormat="1" ht="24.75" customHeight="1">
      <c r="A14" s="844" t="s">
        <v>334</v>
      </c>
      <c r="B14" s="724" t="s">
        <v>370</v>
      </c>
      <c r="C14" s="23">
        <f>C13+7</f>
        <v>44496</v>
      </c>
      <c r="D14" s="23">
        <f t="shared" si="10"/>
        <v>44499</v>
      </c>
      <c r="E14" s="23">
        <f t="shared" si="5"/>
        <v>44500</v>
      </c>
      <c r="F14" s="23">
        <f t="shared" si="6"/>
        <v>44503</v>
      </c>
      <c r="G14" s="23">
        <f t="shared" si="7"/>
        <v>44506</v>
      </c>
      <c r="H14" s="23">
        <f t="shared" si="8"/>
        <v>44507</v>
      </c>
      <c r="I14" s="23">
        <f t="shared" si="9"/>
        <v>44508</v>
      </c>
    </row>
    <row r="15" spans="1:10" s="358" customFormat="1" ht="24.75" customHeight="1">
      <c r="A15" s="844" t="s">
        <v>335</v>
      </c>
      <c r="B15" s="724" t="s">
        <v>472</v>
      </c>
      <c r="C15" s="23">
        <f t="shared" ref="C15:C16" si="16">C14+7</f>
        <v>44503</v>
      </c>
      <c r="D15" s="23">
        <f t="shared" si="4"/>
        <v>44506</v>
      </c>
      <c r="E15" s="23">
        <f t="shared" si="5"/>
        <v>44507</v>
      </c>
      <c r="F15" s="23">
        <f t="shared" si="6"/>
        <v>44510</v>
      </c>
      <c r="G15" s="23">
        <f t="shared" si="7"/>
        <v>44513</v>
      </c>
      <c r="H15" s="23">
        <f t="shared" si="8"/>
        <v>44514</v>
      </c>
      <c r="I15" s="23">
        <f t="shared" si="9"/>
        <v>44515</v>
      </c>
    </row>
    <row r="16" spans="1:10" s="358" customFormat="1" ht="24.75" customHeight="1">
      <c r="A16" s="278" t="s">
        <v>306</v>
      </c>
      <c r="B16" s="724" t="s">
        <v>473</v>
      </c>
      <c r="C16" s="23">
        <f t="shared" si="16"/>
        <v>44510</v>
      </c>
      <c r="D16" s="23">
        <f t="shared" si="4"/>
        <v>44513</v>
      </c>
      <c r="E16" s="23">
        <f t="shared" si="5"/>
        <v>44514</v>
      </c>
      <c r="F16" s="23">
        <f t="shared" si="6"/>
        <v>44517</v>
      </c>
      <c r="G16" s="23">
        <f t="shared" si="7"/>
        <v>44520</v>
      </c>
      <c r="H16" s="23">
        <f t="shared" si="8"/>
        <v>44521</v>
      </c>
      <c r="I16" s="23">
        <f t="shared" si="9"/>
        <v>44522</v>
      </c>
    </row>
    <row r="17" spans="1:7" ht="15" customHeight="1">
      <c r="A17" s="373" t="s">
        <v>146</v>
      </c>
    </row>
    <row r="18" spans="1:7" s="172" customFormat="1" ht="20.100000000000001" customHeight="1">
      <c r="A18" s="795" t="s">
        <v>82</v>
      </c>
      <c r="C18" s="317"/>
      <c r="D18" s="339"/>
      <c r="E18" s="339"/>
      <c r="F18" s="339"/>
      <c r="G18" s="204"/>
    </row>
    <row r="19" spans="1:7" s="172" customFormat="1" ht="15" customHeight="1">
      <c r="A19" s="572" t="s">
        <v>81</v>
      </c>
      <c r="C19" s="204"/>
      <c r="F19" s="204"/>
      <c r="G19" s="204"/>
    </row>
    <row r="20" spans="1:7" s="172" customFormat="1" ht="15" customHeight="1">
      <c r="A20" s="808" t="s">
        <v>259</v>
      </c>
      <c r="B20" s="808" t="s">
        <v>267</v>
      </c>
      <c r="C20" s="204"/>
      <c r="F20" s="204"/>
      <c r="G20" s="204"/>
    </row>
    <row r="21" spans="1:7" ht="15" customHeight="1"/>
    <row r="22" spans="1:7" s="172" customFormat="1" ht="15" customHeight="1">
      <c r="A22" s="609" t="s">
        <v>63</v>
      </c>
      <c r="B22" s="782"/>
      <c r="C22" s="783"/>
      <c r="D22" s="784"/>
      <c r="E22" s="785"/>
      <c r="G22" s="204"/>
    </row>
    <row r="23" spans="1:7" s="172" customFormat="1" ht="15" customHeight="1">
      <c r="A23" s="648" t="s">
        <v>0</v>
      </c>
      <c r="B23" s="355"/>
      <c r="C23" s="785"/>
      <c r="D23" s="391"/>
      <c r="E23" s="785"/>
      <c r="G23" s="204"/>
    </row>
    <row r="24" spans="1:7" s="172" customFormat="1" ht="15" customHeight="1">
      <c r="A24" s="647" t="s">
        <v>433</v>
      </c>
      <c r="B24" s="161"/>
      <c r="C24" s="785"/>
      <c r="D24" s="391"/>
      <c r="E24" s="785"/>
      <c r="F24" s="204"/>
      <c r="G24" s="204"/>
    </row>
    <row r="25" spans="1:7" s="172" customFormat="1" ht="15" customHeight="1">
      <c r="A25" s="647" t="s">
        <v>65</v>
      </c>
      <c r="B25" s="161"/>
      <c r="C25" s="785"/>
      <c r="D25" s="391"/>
      <c r="E25" s="391"/>
      <c r="F25" s="204"/>
      <c r="G25" s="204"/>
    </row>
    <row r="26" spans="1:7" s="172" customFormat="1" ht="15" customHeight="1">
      <c r="A26" s="647" t="s">
        <v>66</v>
      </c>
      <c r="C26" s="204"/>
      <c r="F26" s="204"/>
      <c r="G26" s="204"/>
    </row>
    <row r="27" spans="1:7" s="172" customFormat="1" ht="15" customHeight="1">
      <c r="A27" s="647" t="s">
        <v>83</v>
      </c>
      <c r="C27" s="204"/>
      <c r="F27" s="204"/>
      <c r="G27" s="204"/>
    </row>
  </sheetData>
  <customSheetViews>
    <customSheetView guid="{8E2DF192-20FD-40DB-8385-493ED9B1C2BF}">
      <selection activeCell="F21" sqref="F21"/>
      <pageMargins left="0.7" right="0.7" top="0.75" bottom="0.75" header="0.3" footer="0.3"/>
      <pageSetup orientation="portrait"/>
    </customSheetView>
    <customSheetView guid="{3DA74F3E-F145-470D-BDA0-4288A858AFDF}" topLeftCell="A7">
      <selection activeCell="C19" sqref="C19"/>
      <pageMargins left="0.7" right="0.7" top="0.75" bottom="0.75" header="0.3" footer="0.3"/>
      <pageSetup orientation="portrait"/>
    </customSheetView>
    <customSheetView guid="{3E9A2BAE-164D-47A0-8104-C7D4E0A4EAEF}">
      <selection activeCell="F21" sqref="F21"/>
      <pageMargins left="0.7" right="0.7" top="0.75" bottom="0.75" header="0.3" footer="0.3"/>
      <pageSetup orientation="portrait"/>
    </customSheetView>
    <customSheetView guid="{B9C309E4-7299-4CD5-AAAB-CF9542D1540F}">
      <selection activeCell="G12" sqref="G12"/>
      <pageMargins left="0.7" right="0.7" top="0.75" bottom="0.75" header="0.3" footer="0.3"/>
      <pageSetup orientation="portrait"/>
    </customSheetView>
    <customSheetView guid="{C00304E5-BAC8-4C34-B3D2-AD7EACE0CB92}" showGridLines="0">
      <selection activeCell="I21" sqref="I21"/>
      <pageMargins left="0.7" right="0.7" top="0.75" bottom="0.75" header="0.3" footer="0.3"/>
      <pageSetup orientation="portrait"/>
    </customSheetView>
    <customSheetView guid="{93A7AE30-CF2C-4CF1-930B-9425B5F5817D}">
      <selection activeCell="A12" sqref="A12"/>
      <pageMargins left="0.7" right="0.7" top="0.75" bottom="0.75" header="0.3" footer="0.3"/>
      <pageSetup orientation="portrait"/>
    </customSheetView>
    <customSheetView guid="{D7835D66-B13D-4A90-85BF-DC3ACE120431}" showGridLines="0">
      <selection activeCell="F21" sqref="F21"/>
      <pageMargins left="0.7" right="0.7" top="0.75" bottom="0.75" header="0.3" footer="0.3"/>
      <pageSetup orientation="portrait"/>
    </customSheetView>
    <customSheetView guid="{88931C49-9137-4FED-AEBA-55DC84EE773E}" topLeftCell="A7">
      <selection activeCell="A18" sqref="A18"/>
      <pageMargins left="0.7" right="0.7" top="0.75" bottom="0.75" header="0.3" footer="0.3"/>
      <pageSetup orientation="portrait"/>
    </customSheetView>
    <customSheetView guid="{CEA7FD87-719A-426A-B06E-9D4E99783EED}" topLeftCell="A7">
      <selection activeCell="A18" sqref="A18"/>
      <pageMargins left="0.7" right="0.7" top="0.75" bottom="0.75" header="0.3" footer="0.3"/>
      <pageSetup orientation="portrait"/>
    </customSheetView>
    <customSheetView guid="{23D6460C-E645-4432-B260-E5EED77E92F3}">
      <pageMargins left="0.7" right="0.7" top="0.75" bottom="0.75" header="0.3" footer="0.3"/>
      <pageSetup orientation="portrait"/>
    </customSheetView>
    <customSheetView guid="{A0571078-F8D9-4419-99DA-CC05A0A8884F}" topLeftCell="A4">
      <selection activeCell="E14" sqref="E14"/>
      <pageMargins left="0.7" right="0.7" top="0.75" bottom="0.75" header="0.3" footer="0.3"/>
      <pageSetup orientation="portrait"/>
    </customSheetView>
    <customSheetView guid="{4BAB3EE4-9C54-4B90-B433-C200B8083694}">
      <selection activeCell="E11" sqref="E11"/>
      <pageMargins left="0.7" right="0.7" top="0.75" bottom="0.75" header="0.3" footer="0.3"/>
      <pageSetup orientation="portrait"/>
    </customSheetView>
    <customSheetView guid="{DB8C7FDF-A076-429E-9C69-19F5346810D2}" showGridLines="0">
      <selection activeCell="C13" sqref="C13:E13"/>
      <pageMargins left="0.7" right="0.7" top="0.75" bottom="0.75" header="0.3" footer="0.3"/>
      <pageSetup orientation="portrait"/>
    </customSheetView>
    <customSheetView guid="{6D779134-8889-443F-9ACA-8D735092180D}" scale="85">
      <selection activeCell="I20" sqref="I20"/>
      <pageMargins left="0.7" right="0.7" top="0.75" bottom="0.75" header="0.3" footer="0.3"/>
      <pageSetup orientation="portrait"/>
    </customSheetView>
    <customSheetView guid="{36EED012-CDEF-4DC1-8A77-CC61E5DDA9AF}">
      <selection activeCell="A3" sqref="A3"/>
      <pageMargins left="0.7" right="0.7" top="0.75" bottom="0.75" header="0.3" footer="0.3"/>
      <pageSetup orientation="portrait"/>
    </customSheetView>
    <customSheetView guid="{C6EA2456-9077-41F6-8AD1-2B98609E6968}" topLeftCell="A4">
      <selection activeCell="E23" sqref="E23"/>
      <pageMargins left="0.7" right="0.7" top="0.75" bottom="0.75" header="0.3" footer="0.3"/>
      <pageSetup orientation="portrait"/>
    </customSheetView>
    <customSheetView guid="{77C6715E-78A8-45AF-BBE5-55C648F3FD39}">
      <selection activeCell="F15" sqref="F15"/>
      <pageMargins left="0.7" right="0.7" top="0.75" bottom="0.75" header="0.3" footer="0.3"/>
      <pageSetup orientation="portrait" r:id="rId1"/>
    </customSheetView>
    <customSheetView guid="{D73C7D54-4891-4237-9750-225D2462AB34}" topLeftCell="A4">
      <selection activeCell="A7" sqref="A7:I11"/>
      <pageMargins left="0.7" right="0.7" top="0.75" bottom="0.75" header="0.3" footer="0.3"/>
      <pageSetup orientation="portrait"/>
    </customSheetView>
    <customSheetView guid="{035FD7B7-E407-47C6-82D2-F16A7036DEE3}" topLeftCell="A7">
      <selection activeCell="E19" sqref="E19"/>
      <pageMargins left="0.7" right="0.7" top="0.75" bottom="0.75" header="0.3" footer="0.3"/>
      <pageSetup orientation="portrait"/>
    </customSheetView>
  </customSheetViews>
  <hyperlinks>
    <hyperlink ref="A5" location="MENU!A1" display="BACK TO MENU" xr:uid="{00000000-0004-0000-0800-000000000000}"/>
  </hyperlinks>
  <pageMargins left="0.7" right="0.7" top="0.75" bottom="0.75" header="0.3" footer="0.3"/>
  <pageSetup orientation="portrait" r:id="rId2"/>
  <drawing r:id="rId3"/>
  <legacy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4"/>
  <sheetViews>
    <sheetView showGridLines="0" topLeftCell="A7" zoomScale="85" zoomScaleNormal="85" workbookViewId="0">
      <selection activeCell="D13" sqref="D13"/>
    </sheetView>
  </sheetViews>
  <sheetFormatPr defaultColWidth="8.875" defaultRowHeight="14.25"/>
  <cols>
    <col min="1" max="1" width="21.25" style="317" customWidth="1"/>
    <col min="2" max="2" width="12" style="317" customWidth="1"/>
    <col min="3" max="3" width="14.5" style="318" customWidth="1"/>
    <col min="4" max="4" width="14.5" style="317" customWidth="1"/>
    <col min="5" max="5" width="19.75" style="317" customWidth="1"/>
    <col min="6" max="6" width="18.5" style="317" customWidth="1"/>
    <col min="7" max="7" width="28.625" style="317" customWidth="1"/>
    <col min="8" max="8" width="15.5" style="317" customWidth="1"/>
    <col min="9" max="9" width="10.5" style="317" customWidth="1"/>
    <col min="10" max="16384" width="8.875" style="317"/>
  </cols>
  <sheetData>
    <row r="1" spans="1:13" ht="24.95" customHeight="1">
      <c r="A1" s="777" t="s">
        <v>128</v>
      </c>
      <c r="B1" s="736"/>
      <c r="C1" s="736"/>
      <c r="D1" s="736"/>
      <c r="E1" s="736"/>
      <c r="F1" s="736"/>
      <c r="G1" s="736"/>
      <c r="H1" s="778"/>
      <c r="I1" s="779"/>
      <c r="J1" s="779"/>
      <c r="K1" s="779"/>
    </row>
    <row r="2" spans="1:13" ht="24.95" customHeight="1">
      <c r="A2" s="736"/>
      <c r="B2" s="736"/>
      <c r="C2" s="736"/>
      <c r="D2" s="736"/>
      <c r="E2" s="736"/>
      <c r="F2" s="736"/>
      <c r="G2" s="736"/>
      <c r="H2" s="778"/>
      <c r="I2" s="779"/>
      <c r="J2" s="779"/>
      <c r="K2" s="779"/>
    </row>
    <row r="3" spans="1:13" ht="15" customHeight="1">
      <c r="A3" s="777"/>
      <c r="B3" s="777"/>
      <c r="C3" s="777"/>
      <c r="D3" s="777"/>
      <c r="E3" s="777"/>
      <c r="F3" s="777"/>
      <c r="G3" s="777"/>
      <c r="H3" s="779"/>
      <c r="I3" s="779"/>
      <c r="J3" s="779"/>
      <c r="K3" s="779"/>
    </row>
    <row r="4" spans="1:13" s="316" customFormat="1" ht="20.100000000000001" customHeight="1">
      <c r="A4" s="799"/>
      <c r="B4" s="789" t="s">
        <v>129</v>
      </c>
      <c r="C4" s="738"/>
      <c r="D4" s="738"/>
      <c r="E4" s="738"/>
      <c r="F4" s="738"/>
      <c r="G4" s="738"/>
    </row>
    <row r="5" spans="1:13" ht="20.100000000000001" customHeight="1">
      <c r="A5" s="13" t="s">
        <v>68</v>
      </c>
      <c r="B5" s="247"/>
      <c r="D5" s="800"/>
      <c r="E5" s="800"/>
      <c r="F5" s="801" t="s">
        <v>85</v>
      </c>
      <c r="G5" s="412" t="e">
        <f>#REF!</f>
        <v>#REF!</v>
      </c>
    </row>
    <row r="6" spans="1:13" ht="15" customHeight="1">
      <c r="G6" s="802"/>
    </row>
    <row r="7" spans="1:13" s="358" customFormat="1" ht="40.5" customHeight="1">
      <c r="A7" s="740" t="s">
        <v>72</v>
      </c>
      <c r="B7" s="747" t="s">
        <v>111</v>
      </c>
      <c r="C7" s="749" t="s">
        <v>112</v>
      </c>
      <c r="D7" s="743" t="s">
        <v>71</v>
      </c>
      <c r="E7" s="744"/>
      <c r="F7" s="745"/>
    </row>
    <row r="8" spans="1:13" s="358" customFormat="1" ht="39.75" customHeight="1">
      <c r="A8" s="746"/>
      <c r="B8" s="748"/>
      <c r="C8" s="740"/>
      <c r="D8" s="803" t="s">
        <v>130</v>
      </c>
      <c r="E8" s="803" t="s">
        <v>131</v>
      </c>
      <c r="F8" s="803" t="s">
        <v>132</v>
      </c>
    </row>
    <row r="9" spans="1:13" s="358" customFormat="1" ht="19.5" customHeight="1">
      <c r="A9" s="746"/>
      <c r="B9" s="748"/>
      <c r="C9" s="804" t="s">
        <v>10</v>
      </c>
      <c r="D9" s="804" t="s">
        <v>93</v>
      </c>
      <c r="E9" s="804" t="s">
        <v>94</v>
      </c>
      <c r="F9" s="804" t="s">
        <v>95</v>
      </c>
    </row>
    <row r="10" spans="1:13" s="728" customFormat="1" ht="19.5" customHeight="1">
      <c r="A10" s="981" t="s">
        <v>358</v>
      </c>
      <c r="B10" s="724" t="s">
        <v>387</v>
      </c>
      <c r="C10" s="731">
        <v>44468</v>
      </c>
      <c r="D10" s="731">
        <v>44474</v>
      </c>
      <c r="E10" s="731">
        <v>44476</v>
      </c>
      <c r="F10" s="731">
        <v>44477</v>
      </c>
      <c r="G10" s="358"/>
      <c r="H10" s="358"/>
      <c r="I10" s="358"/>
      <c r="J10" s="358"/>
      <c r="K10" s="358"/>
      <c r="L10" s="358"/>
      <c r="M10" s="358"/>
    </row>
    <row r="11" spans="1:13" s="728" customFormat="1" ht="19.5" customHeight="1">
      <c r="A11" s="987" t="s">
        <v>446</v>
      </c>
      <c r="B11" s="838" t="s">
        <v>449</v>
      </c>
      <c r="C11" s="731">
        <f>C10+7</f>
        <v>44475</v>
      </c>
      <c r="D11" s="1085" t="s">
        <v>371</v>
      </c>
      <c r="E11" s="1086"/>
      <c r="F11" s="1087"/>
      <c r="G11" s="358"/>
      <c r="H11" s="358"/>
      <c r="I11" s="358"/>
      <c r="J11" s="358"/>
      <c r="K11" s="358"/>
      <c r="L11" s="358"/>
      <c r="M11" s="358"/>
    </row>
    <row r="12" spans="1:13" s="728" customFormat="1" ht="19.5" customHeight="1">
      <c r="A12" s="987" t="s">
        <v>346</v>
      </c>
      <c r="B12" s="982" t="s">
        <v>474</v>
      </c>
      <c r="C12" s="837">
        <f t="shared" ref="C12:C15" si="0">C11+7</f>
        <v>44482</v>
      </c>
      <c r="D12" s="731">
        <f t="shared" ref="D12" si="1">C12+6</f>
        <v>44488</v>
      </c>
      <c r="E12" s="731">
        <f t="shared" ref="E12" si="2">C12+8</f>
        <v>44490</v>
      </c>
      <c r="F12" s="731">
        <f t="shared" ref="F12" si="3">C12+9</f>
        <v>44491</v>
      </c>
      <c r="G12" s="358"/>
      <c r="H12" s="358"/>
      <c r="I12" s="358"/>
      <c r="J12" s="358"/>
      <c r="K12" s="358"/>
      <c r="L12" s="358"/>
      <c r="M12" s="358"/>
    </row>
    <row r="13" spans="1:13" s="728" customFormat="1" ht="19.5" customHeight="1">
      <c r="A13" s="987" t="s">
        <v>475</v>
      </c>
      <c r="B13" s="983" t="s">
        <v>387</v>
      </c>
      <c r="C13" s="837">
        <f t="shared" si="0"/>
        <v>44489</v>
      </c>
      <c r="D13" s="731">
        <f t="shared" ref="D13:D15" si="4">C13+6</f>
        <v>44495</v>
      </c>
      <c r="E13" s="731">
        <f t="shared" ref="E13:E15" si="5">C13+8</f>
        <v>44497</v>
      </c>
      <c r="F13" s="731">
        <f t="shared" ref="F13:F15" si="6">C13+9</f>
        <v>44498</v>
      </c>
      <c r="G13" s="358"/>
      <c r="H13" s="358"/>
      <c r="I13" s="358"/>
      <c r="J13" s="358"/>
      <c r="K13" s="358"/>
      <c r="L13" s="358"/>
      <c r="M13" s="358"/>
    </row>
    <row r="14" spans="1:13" s="728" customFormat="1" ht="19.5" customHeight="1">
      <c r="A14" s="987" t="s">
        <v>358</v>
      </c>
      <c r="B14" s="982" t="s">
        <v>474</v>
      </c>
      <c r="C14" s="837">
        <f t="shared" si="0"/>
        <v>44496</v>
      </c>
      <c r="D14" s="731">
        <f t="shared" si="4"/>
        <v>44502</v>
      </c>
      <c r="E14" s="731">
        <f t="shared" si="5"/>
        <v>44504</v>
      </c>
      <c r="F14" s="731">
        <f t="shared" si="6"/>
        <v>44505</v>
      </c>
      <c r="G14" s="358"/>
      <c r="H14" s="358"/>
      <c r="I14" s="358"/>
      <c r="J14" s="358"/>
      <c r="K14" s="358"/>
      <c r="L14" s="358"/>
      <c r="M14" s="358"/>
    </row>
    <row r="15" spans="1:13" s="728" customFormat="1" ht="19.5" customHeight="1">
      <c r="A15" s="1048" t="s">
        <v>211</v>
      </c>
      <c r="B15" s="982"/>
      <c r="C15" s="837">
        <f t="shared" si="0"/>
        <v>44503</v>
      </c>
      <c r="D15" s="731">
        <f t="shared" si="4"/>
        <v>44509</v>
      </c>
      <c r="E15" s="731">
        <f t="shared" si="5"/>
        <v>44511</v>
      </c>
      <c r="F15" s="731">
        <f t="shared" si="6"/>
        <v>44512</v>
      </c>
      <c r="G15" s="358"/>
      <c r="H15" s="358"/>
      <c r="I15" s="358"/>
      <c r="J15" s="358"/>
      <c r="K15" s="358"/>
      <c r="L15" s="358"/>
      <c r="M15" s="358"/>
    </row>
    <row r="16" spans="1:13" s="728" customFormat="1" ht="19.5" customHeight="1">
      <c r="A16" s="373" t="s">
        <v>133</v>
      </c>
      <c r="B16" s="796"/>
      <c r="C16" s="796"/>
      <c r="D16" s="587" t="s">
        <v>82</v>
      </c>
      <c r="E16" s="796"/>
      <c r="F16" s="796"/>
      <c r="G16" s="358"/>
      <c r="H16" s="358"/>
      <c r="I16" s="358"/>
      <c r="J16" s="358"/>
      <c r="K16" s="358"/>
      <c r="L16" s="358"/>
      <c r="M16" s="358"/>
    </row>
    <row r="17" spans="1:20" s="172" customFormat="1" ht="15" customHeight="1">
      <c r="A17" s="797" t="s">
        <v>81</v>
      </c>
      <c r="B17" s="414"/>
      <c r="C17" s="415"/>
      <c r="E17" s="595"/>
      <c r="F17" s="595"/>
      <c r="G17" s="317"/>
    </row>
    <row r="18" spans="1:20" ht="15" customHeight="1">
      <c r="A18" s="726" t="s">
        <v>263</v>
      </c>
      <c r="B18" s="520" t="s">
        <v>266</v>
      </c>
      <c r="C18" s="207"/>
      <c r="D18" s="391"/>
      <c r="E18" s="785"/>
      <c r="F18" s="785"/>
      <c r="G18" s="785"/>
      <c r="H18" s="172"/>
    </row>
    <row r="19" spans="1:20" ht="15" customHeight="1">
      <c r="A19" s="805"/>
      <c r="B19" s="203"/>
      <c r="C19" s="207"/>
      <c r="D19" s="391"/>
      <c r="E19" s="785"/>
      <c r="F19" s="785"/>
      <c r="G19" s="806"/>
      <c r="H19" s="172"/>
    </row>
    <row r="20" spans="1:20" s="172" customFormat="1" ht="15" customHeight="1">
      <c r="A20" s="609" t="s">
        <v>63</v>
      </c>
      <c r="B20" s="782"/>
      <c r="C20" s="783"/>
      <c r="D20" s="785"/>
      <c r="E20" s="785"/>
      <c r="F20" s="785"/>
      <c r="G20" s="785"/>
    </row>
    <row r="21" spans="1:20" s="172" customFormat="1" ht="15" customHeight="1">
      <c r="A21" s="648" t="s">
        <v>0</v>
      </c>
      <c r="B21" s="355"/>
      <c r="C21" s="785"/>
      <c r="D21" s="785"/>
      <c r="E21" s="391"/>
      <c r="F21" s="391"/>
      <c r="G21" s="391"/>
    </row>
    <row r="22" spans="1:20" s="172" customFormat="1" ht="15" customHeight="1">
      <c r="A22" s="647" t="s">
        <v>433</v>
      </c>
      <c r="B22" s="161"/>
      <c r="C22" s="785"/>
      <c r="D22" s="785"/>
      <c r="T22" s="416"/>
    </row>
    <row r="23" spans="1:20" s="172" customFormat="1" ht="15" customHeight="1">
      <c r="A23" s="647" t="s">
        <v>65</v>
      </c>
      <c r="B23" s="161"/>
      <c r="C23" s="785"/>
      <c r="D23" s="391"/>
    </row>
    <row r="24" spans="1:20" s="172" customFormat="1" ht="15" customHeight="1">
      <c r="A24" s="647" t="s">
        <v>66</v>
      </c>
    </row>
    <row r="25" spans="1:20" ht="15.75">
      <c r="A25" s="647" t="s">
        <v>83</v>
      </c>
      <c r="B25" s="172"/>
      <c r="C25" s="172"/>
      <c r="D25" s="172"/>
      <c r="E25" s="172"/>
      <c r="F25" s="172"/>
      <c r="G25" s="172"/>
      <c r="H25" s="172"/>
    </row>
    <row r="44" spans="4:4">
      <c r="D44" s="317" t="s">
        <v>134</v>
      </c>
    </row>
  </sheetData>
  <customSheetViews>
    <customSheetView guid="{8E2DF192-20FD-40DB-8385-493ED9B1C2BF}" scale="85" showGridLines="0" fitToPage="1">
      <selection activeCell="A10" sqref="A10"/>
      <pageMargins left="0" right="0.7" top="0" bottom="0.75" header="0.3" footer="0.3"/>
      <pageSetup scale="45" orientation="landscape"/>
    </customSheetView>
    <customSheetView guid="{3DA74F3E-F145-470D-BDA0-4288A858AFDF}" scale="85" showGridLines="0" fitToPage="1">
      <selection activeCell="E24" sqref="E24"/>
      <pageMargins left="0" right="0.7" top="0" bottom="0.75" header="0.3" footer="0.3"/>
      <pageSetup scale="45" orientation="landscape"/>
    </customSheetView>
    <customSheetView guid="{3E9A2BAE-164D-47A0-8104-C7D4E0A4EAEF}" scale="85" showGridLines="0" fitToPage="1">
      <selection activeCell="E24" sqref="E24"/>
      <pageMargins left="0" right="0.7" top="0" bottom="0.75" header="0.3" footer="0.3"/>
      <pageSetup scale="45" orientation="landscape"/>
    </customSheetView>
    <customSheetView guid="{B9C309E4-7299-4CD5-AAAB-CF9542D1540F}" scale="85" showGridLines="0" fitToPage="1">
      <selection activeCell="A16" sqref="A16"/>
      <pageMargins left="0" right="0.7" top="0" bottom="0.75" header="0.3" footer="0.3"/>
      <pageSetup scale="45" orientation="landscape"/>
    </customSheetView>
    <customSheetView guid="{C00304E5-BAC8-4C34-B3D2-AD7EACE0CB92}" scale="85" showGridLines="0" fitToPage="1">
      <selection activeCell="P13" sqref="P13"/>
      <pageMargins left="0" right="0.7" top="0" bottom="0.75" header="0.3" footer="0.3"/>
      <pageSetup scale="57" orientation="landscape"/>
    </customSheetView>
    <customSheetView guid="{93A7AE30-CF2C-4CF1-930B-9425B5F5817D}" scale="85" showGridLines="0" fitToPage="1">
      <selection activeCell="A11" sqref="A11"/>
      <pageMargins left="0" right="0.7" top="0" bottom="0.75" header="0.3" footer="0.3"/>
      <pageSetup scale="45" orientation="landscape"/>
    </customSheetView>
    <customSheetView guid="{D7835D66-B13D-4A90-85BF-DC3ACE120431}" scale="85" showGridLines="0" fitToPage="1">
      <selection activeCell="F27" sqref="F27"/>
      <pageMargins left="0" right="0.7" top="0" bottom="0.75" header="0.3" footer="0.3"/>
      <pageSetup scale="57" orientation="landscape"/>
    </customSheetView>
    <customSheetView guid="{88931C49-9137-4FED-AEBA-55DC84EE773E}" scale="85" showGridLines="0" fitToPage="1">
      <selection activeCell="T21" sqref="T21"/>
      <pageMargins left="0" right="0.7" top="0" bottom="0.75" header="0.3" footer="0.3"/>
      <pageSetup scale="57" orientation="landscape"/>
    </customSheetView>
    <customSheetView guid="{CEA7FD87-719A-426A-B06E-9D4E99783EED}" scale="85" showPageBreaks="1" fitToPage="1">
      <selection activeCell="H1" sqref="H1"/>
      <pageMargins left="0" right="0.7" top="0" bottom="0.75" header="0.3" footer="0.3"/>
      <pageSetup scale="51" orientation="landscape"/>
    </customSheetView>
    <customSheetView guid="{23D6460C-E645-4432-B260-E5EED77E92F3}" scale="85" fitToPage="1">
      <selection activeCell="G9" sqref="G9"/>
      <pageMargins left="0" right="0.7" top="0" bottom="0.75" header="0.3" footer="0.3"/>
      <pageSetup scale="69" orientation="landscape"/>
    </customSheetView>
    <customSheetView guid="{A0571078-F8D9-4419-99DA-CC05A0A8884F}" scale="85" showPageBreaks="1" fitToPage="1" printArea="1">
      <selection activeCell="H9" sqref="H9"/>
      <pageMargins left="0" right="0.7" top="0" bottom="0.75" header="0.3" footer="0.3"/>
      <pageSetup scale="70" orientation="landscape"/>
    </customSheetView>
    <customSheetView guid="{4BAB3EE4-9C54-4B90-B433-C200B8083694}" scale="85" showGridLines="0" fitToPage="1">
      <selection activeCell="E20" sqref="E20"/>
      <pageMargins left="0" right="0.7" top="0" bottom="0.75" header="0.3" footer="0.3"/>
      <pageSetup scale="45" orientation="landscape"/>
    </customSheetView>
    <customSheetView guid="{DB8C7FDF-A076-429E-9C69-19F5346810D2}" scale="85" showGridLines="0" fitToPage="1">
      <selection activeCell="A15" sqref="A15"/>
      <pageMargins left="0" right="0.7" top="0" bottom="0.75" header="0.3" footer="0.3"/>
      <pageSetup scale="57" orientation="landscape"/>
    </customSheetView>
    <customSheetView guid="{6D779134-8889-443F-9ACA-8D735092180D}" scale="85" showGridLines="0" fitToPage="1">
      <selection activeCell="G25" sqref="G25"/>
      <pageMargins left="0" right="0.7" top="0" bottom="0.75" header="0.3" footer="0.3"/>
      <pageSetup scale="45" orientation="landscape" r:id="rId1"/>
    </customSheetView>
    <customSheetView guid="{36EED012-CDEF-4DC1-8A77-CC61E5DDA9AF}" scale="85" showGridLines="0" fitToPage="1">
      <selection activeCell="F18" sqref="F18"/>
      <pageMargins left="0" right="0.7" top="0" bottom="0.75" header="0.3" footer="0.3"/>
      <pageSetup scale="45" orientation="landscape"/>
    </customSheetView>
    <customSheetView guid="{C6EA2456-9077-41F6-8AD1-2B98609E6968}" scale="85" showGridLines="0" fitToPage="1">
      <selection activeCell="B15" sqref="B15"/>
      <pageMargins left="0" right="0.7" top="0" bottom="0.75" header="0.3" footer="0.3"/>
      <pageSetup scale="45" orientation="landscape"/>
    </customSheetView>
    <customSheetView guid="{77C6715E-78A8-45AF-BBE5-55C648F3FD39}" scale="85" showGridLines="0" fitToPage="1">
      <selection activeCell="E25" sqref="E25"/>
      <pageMargins left="0" right="0.7" top="0" bottom="0.75" header="0.3" footer="0.3"/>
      <pageSetup scale="47" orientation="landscape" r:id="rId2"/>
    </customSheetView>
    <customSheetView guid="{D73C7D54-4891-4237-9750-225D2462AB34}" scale="85" showGridLines="0" fitToPage="1">
      <selection activeCell="G14" sqref="G14"/>
      <pageMargins left="0" right="0.7" top="0" bottom="0.75" header="0.3" footer="0.3"/>
      <pageSetup scale="45" orientation="landscape"/>
    </customSheetView>
    <customSheetView guid="{035FD7B7-E407-47C6-82D2-F16A7036DEE3}" scale="85" showGridLines="0" fitToPage="1">
      <selection activeCell="C14" sqref="C14"/>
      <pageMargins left="0" right="0.7" top="0" bottom="0.75" header="0.3" footer="0.3"/>
      <pageSetup scale="45" orientation="landscape"/>
    </customSheetView>
  </customSheetViews>
  <mergeCells count="1">
    <mergeCell ref="D11:F11"/>
  </mergeCells>
  <hyperlinks>
    <hyperlink ref="A5" location="MENU!A1" display="BACK TO MENU" xr:uid="{00000000-0004-0000-0900-000000000000}"/>
  </hyperlinks>
  <pageMargins left="0" right="0.7" top="0" bottom="0.75" header="0.3" footer="0.3"/>
  <pageSetup scale="47" orientation="landscape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5"/>
  <sheetViews>
    <sheetView zoomScale="85" zoomScaleNormal="85" workbookViewId="0">
      <selection activeCell="C15" sqref="C15"/>
    </sheetView>
  </sheetViews>
  <sheetFormatPr defaultColWidth="8.875" defaultRowHeight="14.25"/>
  <cols>
    <col min="1" max="1" width="21.625" style="317" customWidth="1"/>
    <col min="2" max="2" width="13.625" style="317" customWidth="1"/>
    <col min="3" max="3" width="15.25" style="318" customWidth="1"/>
    <col min="4" max="5" width="15.75" style="317" customWidth="1"/>
    <col min="6" max="6" width="14.5" style="317" customWidth="1"/>
    <col min="7" max="7" width="14.5" style="318" customWidth="1"/>
    <col min="8" max="8" width="12.875" style="318" customWidth="1"/>
    <col min="9" max="9" width="14" style="317" customWidth="1"/>
    <col min="10" max="10" width="12.875" style="317" customWidth="1"/>
    <col min="11" max="12" width="13.5" style="317" customWidth="1"/>
    <col min="13" max="16384" width="8.875" style="317"/>
  </cols>
  <sheetData>
    <row r="1" spans="1:12" ht="24.95" customHeight="1">
      <c r="A1" s="809" t="s">
        <v>84</v>
      </c>
      <c r="B1" s="809"/>
      <c r="C1" s="809"/>
      <c r="D1" s="809"/>
      <c r="E1" s="809"/>
      <c r="F1" s="809"/>
      <c r="G1" s="809"/>
      <c r="H1" s="809"/>
      <c r="I1" s="778"/>
      <c r="J1" s="778"/>
    </row>
    <row r="2" spans="1:12" ht="37.5">
      <c r="A2" s="809"/>
      <c r="B2" s="809"/>
      <c r="C2" s="809"/>
      <c r="D2" s="809"/>
      <c r="E2" s="809"/>
      <c r="F2" s="809"/>
      <c r="G2" s="809"/>
      <c r="H2" s="809"/>
      <c r="I2" s="778"/>
      <c r="J2" s="778"/>
      <c r="K2" s="779"/>
    </row>
    <row r="3" spans="1:12" s="316" customFormat="1" ht="20.100000000000001" customHeight="1">
      <c r="A3" s="1088" t="s">
        <v>147</v>
      </c>
      <c r="B3" s="1088"/>
      <c r="C3" s="1088"/>
      <c r="D3" s="1088"/>
      <c r="E3" s="1088"/>
      <c r="F3" s="732"/>
      <c r="G3" s="732"/>
      <c r="H3" s="732"/>
      <c r="I3" s="732"/>
      <c r="J3" s="732"/>
      <c r="K3" s="732"/>
      <c r="L3" s="732"/>
    </row>
    <row r="4" spans="1:12" ht="15" customHeight="1">
      <c r="C4" s="1026" t="s">
        <v>364</v>
      </c>
      <c r="H4" s="317"/>
    </row>
    <row r="5" spans="1:12" s="316" customFormat="1" ht="20.100000000000001" customHeight="1">
      <c r="A5" s="13" t="s">
        <v>68</v>
      </c>
      <c r="C5" s="324" t="s">
        <v>85</v>
      </c>
      <c r="D5" s="376" t="e">
        <f>#REF!</f>
        <v>#REF!</v>
      </c>
      <c r="E5" s="376"/>
      <c r="H5" s="328"/>
    </row>
    <row r="6" spans="1:12" ht="15" customHeight="1"/>
    <row r="7" spans="1:12" s="358" customFormat="1" ht="19.5" customHeight="1">
      <c r="A7" s="740" t="s">
        <v>72</v>
      </c>
      <c r="B7" s="747" t="s">
        <v>86</v>
      </c>
      <c r="C7" s="747" t="s">
        <v>1</v>
      </c>
      <c r="D7" s="393" t="s">
        <v>8</v>
      </c>
      <c r="E7" s="393" t="s">
        <v>32</v>
      </c>
    </row>
    <row r="8" spans="1:12" s="358" customFormat="1" ht="19.5" customHeight="1">
      <c r="A8" s="746"/>
      <c r="B8" s="748"/>
      <c r="C8" s="757" t="s">
        <v>88</v>
      </c>
      <c r="D8" s="384"/>
      <c r="E8" s="384" t="s">
        <v>116</v>
      </c>
    </row>
    <row r="9" spans="1:12" s="358" customFormat="1" ht="19.5" customHeight="1">
      <c r="A9" s="750"/>
      <c r="B9" s="752" t="s">
        <v>87</v>
      </c>
      <c r="C9" s="752" t="s">
        <v>23</v>
      </c>
      <c r="D9" s="749" t="s">
        <v>91</v>
      </c>
      <c r="E9" s="749" t="s">
        <v>91</v>
      </c>
    </row>
    <row r="10" spans="1:12" s="358" customFormat="1" ht="19.5" customHeight="1">
      <c r="A10" s="717" t="s">
        <v>354</v>
      </c>
      <c r="B10" s="793" t="s">
        <v>389</v>
      </c>
      <c r="C10" s="424">
        <v>44464</v>
      </c>
      <c r="D10" s="1089" t="s">
        <v>429</v>
      </c>
      <c r="E10" s="1090"/>
      <c r="F10" s="720"/>
    </row>
    <row r="11" spans="1:12" s="358" customFormat="1" ht="19.5" customHeight="1">
      <c r="A11" s="988" t="s">
        <v>367</v>
      </c>
      <c r="B11" s="793" t="s">
        <v>421</v>
      </c>
      <c r="C11" s="424">
        <v>44471</v>
      </c>
      <c r="D11" s="1049" t="s">
        <v>296</v>
      </c>
      <c r="E11" s="1036">
        <v>44474</v>
      </c>
    </row>
    <row r="12" spans="1:12" s="358" customFormat="1" ht="19.5" customHeight="1">
      <c r="A12" s="988" t="s">
        <v>347</v>
      </c>
      <c r="B12" s="793" t="s">
        <v>476</v>
      </c>
      <c r="C12" s="424">
        <f>C11+7</f>
        <v>44478</v>
      </c>
      <c r="D12" s="1028">
        <f t="shared" ref="D12:D15" si="0">C12+3</f>
        <v>44481</v>
      </c>
      <c r="E12" s="1028">
        <f t="shared" ref="E12:E15" si="1">C12+3</f>
        <v>44481</v>
      </c>
      <c r="F12" s="719"/>
    </row>
    <row r="13" spans="1:12" s="358" customFormat="1" ht="19.5" customHeight="1">
      <c r="A13" s="988" t="s">
        <v>477</v>
      </c>
      <c r="B13" s="989" t="s">
        <v>478</v>
      </c>
      <c r="C13" s="424">
        <f t="shared" ref="C13:C15" si="2">C12+7</f>
        <v>44485</v>
      </c>
      <c r="D13" s="1036">
        <f t="shared" ref="D13:D14" si="3">C13+3</f>
        <v>44488</v>
      </c>
      <c r="E13" s="1036">
        <f t="shared" ref="E13:E14" si="4">C13+3</f>
        <v>44488</v>
      </c>
      <c r="F13" s="719"/>
    </row>
    <row r="14" spans="1:12" s="358" customFormat="1" ht="19.5" customHeight="1">
      <c r="A14" s="989" t="s">
        <v>354</v>
      </c>
      <c r="B14" s="989" t="s">
        <v>476</v>
      </c>
      <c r="C14" s="424">
        <f t="shared" si="2"/>
        <v>44492</v>
      </c>
      <c r="D14" s="1036">
        <f t="shared" si="3"/>
        <v>44495</v>
      </c>
      <c r="E14" s="1036">
        <f t="shared" si="4"/>
        <v>44495</v>
      </c>
      <c r="F14" s="719"/>
    </row>
    <row r="15" spans="1:12" s="358" customFormat="1" ht="19.5" customHeight="1">
      <c r="A15" s="988" t="s">
        <v>367</v>
      </c>
      <c r="B15" s="989" t="s">
        <v>593</v>
      </c>
      <c r="C15" s="424">
        <f t="shared" si="2"/>
        <v>44499</v>
      </c>
      <c r="D15" s="1028">
        <f t="shared" si="0"/>
        <v>44502</v>
      </c>
      <c r="E15" s="1028">
        <f t="shared" si="1"/>
        <v>44502</v>
      </c>
    </row>
    <row r="16" spans="1:12" s="172" customFormat="1" ht="20.100000000000001" customHeight="1">
      <c r="A16" s="373" t="s">
        <v>148</v>
      </c>
      <c r="D16" s="339"/>
      <c r="E16" s="810" t="s">
        <v>82</v>
      </c>
      <c r="F16" s="339"/>
      <c r="G16" s="339"/>
      <c r="H16" s="204"/>
    </row>
    <row r="17" spans="1:8" s="172" customFormat="1" ht="15" customHeight="1">
      <c r="A17" s="572" t="s">
        <v>81</v>
      </c>
      <c r="C17" s="204"/>
      <c r="G17" s="204"/>
      <c r="H17" s="204"/>
    </row>
    <row r="18" spans="1:8" s="172" customFormat="1" ht="45.75" customHeight="1">
      <c r="A18" s="994" t="s">
        <v>307</v>
      </c>
      <c r="B18" s="726" t="s">
        <v>388</v>
      </c>
      <c r="C18" s="204"/>
      <c r="G18" s="204"/>
      <c r="H18" s="204"/>
    </row>
    <row r="19" spans="1:8" s="172" customFormat="1" ht="15" customHeight="1">
      <c r="A19" s="726" t="s">
        <v>416</v>
      </c>
      <c r="C19" s="204"/>
      <c r="G19" s="204"/>
      <c r="H19" s="204"/>
    </row>
    <row r="20" spans="1:8" s="172" customFormat="1" ht="15" customHeight="1">
      <c r="A20" s="609" t="s">
        <v>63</v>
      </c>
      <c r="B20" s="782"/>
      <c r="C20" s="783"/>
      <c r="D20" s="784"/>
      <c r="E20" s="784"/>
      <c r="F20" s="785"/>
      <c r="H20" s="204"/>
    </row>
    <row r="21" spans="1:8" s="172" customFormat="1" ht="15" customHeight="1">
      <c r="A21" s="648" t="s">
        <v>0</v>
      </c>
      <c r="B21" s="355"/>
      <c r="C21" s="785"/>
      <c r="D21" s="391"/>
      <c r="E21" s="391"/>
      <c r="F21" s="785"/>
      <c r="H21" s="204"/>
    </row>
    <row r="22" spans="1:8" s="172" customFormat="1" ht="15" customHeight="1">
      <c r="A22" s="647" t="s">
        <v>433</v>
      </c>
      <c r="B22" s="161"/>
      <c r="C22" s="785"/>
      <c r="D22" s="391"/>
      <c r="E22" s="391"/>
      <c r="F22" s="785"/>
      <c r="G22" s="204"/>
      <c r="H22" s="204"/>
    </row>
    <row r="23" spans="1:8" s="172" customFormat="1" ht="15" customHeight="1">
      <c r="A23" s="647" t="s">
        <v>65</v>
      </c>
      <c r="B23" s="161"/>
      <c r="C23" s="785"/>
      <c r="D23" s="391"/>
      <c r="E23" s="391"/>
      <c r="F23" s="391"/>
      <c r="G23" s="204"/>
      <c r="H23" s="204"/>
    </row>
    <row r="24" spans="1:8" s="172" customFormat="1" ht="15" customHeight="1">
      <c r="A24" s="647" t="s">
        <v>66</v>
      </c>
      <c r="C24" s="204"/>
      <c r="G24" s="204"/>
      <c r="H24" s="204"/>
    </row>
    <row r="25" spans="1:8" s="172" customFormat="1" ht="15" customHeight="1">
      <c r="A25" s="647" t="s">
        <v>83</v>
      </c>
      <c r="C25" s="204"/>
      <c r="G25" s="204"/>
      <c r="H25" s="204"/>
    </row>
  </sheetData>
  <customSheetViews>
    <customSheetView guid="{8E2DF192-20FD-40DB-8385-493ED9B1C2BF}" scale="85">
      <selection activeCell="K8" sqref="K8"/>
      <pageMargins left="0.7" right="0.7" top="0.75" bottom="0.75" header="0.3" footer="0.3"/>
      <pageSetup orientation="portrait" r:id="rId1"/>
    </customSheetView>
    <customSheetView guid="{3DA74F3E-F145-470D-BDA0-4288A858AFDF}" scale="85">
      <selection activeCell="C20" sqref="C20"/>
      <pageMargins left="0.7" right="0.7" top="0.75" bottom="0.75" header="0.3" footer="0.3"/>
      <pageSetup orientation="portrait"/>
    </customSheetView>
    <customSheetView guid="{3E9A2BAE-164D-47A0-8104-C7D4E0A4EAEF}" scale="85">
      <selection activeCell="C20" sqref="C20"/>
      <pageMargins left="0.7" right="0.7" top="0.75" bottom="0.75" header="0.3" footer="0.3"/>
      <pageSetup orientation="portrait"/>
    </customSheetView>
    <customSheetView guid="{B9C309E4-7299-4CD5-AAAB-CF9542D1540F}" scale="85">
      <selection activeCell="M23" sqref="M23"/>
      <pageMargins left="0.7" right="0.7" top="0.75" bottom="0.75" header="0.3" footer="0.3"/>
      <pageSetup orientation="portrait"/>
    </customSheetView>
    <customSheetView guid="{C00304E5-BAC8-4C34-B3D2-AD7EACE0CB92}" scale="85">
      <selection activeCell="M23" sqref="M23"/>
      <pageMargins left="0.7" right="0.7" top="0.75" bottom="0.75" header="0.3" footer="0.3"/>
      <pageSetup orientation="portrait"/>
    </customSheetView>
    <customSheetView guid="{93A7AE30-CF2C-4CF1-930B-9425B5F5817D}" scale="85">
      <selection activeCell="F31" sqref="F31"/>
      <pageMargins left="0.7" right="0.7" top="0.75" bottom="0.75" header="0.3" footer="0.3"/>
      <pageSetup orientation="portrait"/>
    </customSheetView>
    <customSheetView guid="{D7835D66-B13D-4A90-85BF-DC3ACE120431}" scale="85">
      <selection activeCell="G23" sqref="G23"/>
      <pageMargins left="0.7" right="0.7" top="0.75" bottom="0.75" header="0.3" footer="0.3"/>
      <pageSetup orientation="portrait"/>
    </customSheetView>
    <customSheetView guid="{88931C49-9137-4FED-AEBA-55DC84EE773E}" scale="85">
      <selection activeCell="F23" sqref="F23"/>
      <pageMargins left="0.7" right="0.7" top="0.75" bottom="0.75" header="0.3" footer="0.3"/>
      <pageSetup orientation="portrait"/>
    </customSheetView>
    <customSheetView guid="{CEA7FD87-719A-426A-B06E-9D4E99783EED}" scale="85">
      <selection activeCell="C20" sqref="C20"/>
      <pageMargins left="0.7" right="0.7" top="0.75" bottom="0.75" header="0.3" footer="0.3"/>
      <pageSetup orientation="portrait"/>
    </customSheetView>
    <customSheetView guid="{23D6460C-E645-4432-B260-E5EED77E92F3}" scale="85">
      <selection activeCell="A11" sqref="A11"/>
      <pageMargins left="0.7" right="0.7" top="0.75" bottom="0.75" header="0.3" footer="0.3"/>
      <pageSetup orientation="portrait"/>
    </customSheetView>
    <customSheetView guid="{A0571078-F8D9-4419-99DA-CC05A0A8884F}" scale="85">
      <selection activeCell="C14" sqref="C14:L14"/>
      <pageMargins left="0.7" right="0.7" top="0.75" bottom="0.75" header="0.3" footer="0.3"/>
      <pageSetup orientation="portrait"/>
    </customSheetView>
    <customSheetView guid="{4BAB3EE4-9C54-4B90-B433-C200B8083694}" scale="85">
      <selection activeCell="I8" sqref="I8"/>
      <pageMargins left="0.7" right="0.7" top="0.75" bottom="0.75" header="0.3" footer="0.3"/>
      <pageSetup orientation="portrait"/>
    </customSheetView>
    <customSheetView guid="{DB8C7FDF-A076-429E-9C69-19F5346810D2}" scale="85">
      <selection activeCell="M23" sqref="M23"/>
      <pageMargins left="0.7" right="0.7" top="0.75" bottom="0.75" header="0.3" footer="0.3"/>
      <pageSetup orientation="portrait"/>
    </customSheetView>
    <customSheetView guid="{6D779134-8889-443F-9ACA-8D735092180D}" scale="85">
      <selection activeCell="E24" sqref="E24"/>
      <pageMargins left="0.7" right="0.7" top="0.75" bottom="0.75" header="0.3" footer="0.3"/>
      <pageSetup orientation="portrait"/>
    </customSheetView>
    <customSheetView guid="{36EED012-CDEF-4DC1-8A77-CC61E5DDA9AF}" scale="85">
      <selection activeCell="A3" sqref="A3"/>
      <pageMargins left="0.7" right="0.7" top="0.75" bottom="0.75" header="0.3" footer="0.3"/>
      <pageSetup orientation="portrait"/>
    </customSheetView>
    <customSheetView guid="{C6EA2456-9077-41F6-8AD1-2B98609E6968}" scale="85">
      <selection activeCell="D16" sqref="D16"/>
      <pageMargins left="0.7" right="0.7" top="0.75" bottom="0.75" header="0.3" footer="0.3"/>
      <pageSetup orientation="portrait" r:id="rId2"/>
    </customSheetView>
    <customSheetView guid="{77C6715E-78A8-45AF-BBE5-55C648F3FD39}" scale="85">
      <selection activeCell="H30" sqref="H30"/>
      <pageMargins left="0.7" right="0.7" top="0.75" bottom="0.75" header="0.3" footer="0.3"/>
      <pageSetup orientation="portrait" r:id="rId3"/>
    </customSheetView>
    <customSheetView guid="{D73C7D54-4891-4237-9750-225D2462AB34}" scale="85">
      <selection activeCell="H7" sqref="H7"/>
      <pageMargins left="0.7" right="0.7" top="0.75" bottom="0.75" header="0.3" footer="0.3"/>
      <pageSetup orientation="portrait"/>
    </customSheetView>
    <customSheetView guid="{035FD7B7-E407-47C6-82D2-F16A7036DEE3}" scale="85">
      <selection activeCell="F12" sqref="F12"/>
      <pageMargins left="0.7" right="0.7" top="0.75" bottom="0.75" header="0.3" footer="0.3"/>
      <pageSetup orientation="portrait"/>
    </customSheetView>
  </customSheetViews>
  <mergeCells count="2">
    <mergeCell ref="A3:E3"/>
    <mergeCell ref="D10:E10"/>
  </mergeCells>
  <hyperlinks>
    <hyperlink ref="A5" location="MENU!A1" display="BACK TO MENU" xr:uid="{00000000-0004-0000-0A00-000000000000}"/>
  </hyperlinks>
  <pageMargins left="0.7" right="0.7" top="0.75" bottom="0.75" header="0.3" footer="0.3"/>
  <pageSetup orientation="portrait" r:id="rId4"/>
  <drawing r:id="rId5"/>
  <legacyDrawing r:id="rId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5"/>
  <sheetViews>
    <sheetView topLeftCell="A7" zoomScale="82" zoomScaleNormal="82" workbookViewId="0">
      <selection activeCell="F10" sqref="F10"/>
    </sheetView>
  </sheetViews>
  <sheetFormatPr defaultColWidth="8.875" defaultRowHeight="14.25"/>
  <cols>
    <col min="1" max="1" width="25.625" style="317" customWidth="1"/>
    <col min="2" max="2" width="11.125" style="317" customWidth="1"/>
    <col min="3" max="3" width="10" style="318" customWidth="1"/>
    <col min="4" max="4" width="12.625" style="317" customWidth="1"/>
    <col min="5" max="5" width="15.125" style="317" customWidth="1"/>
    <col min="6" max="6" width="13.25" style="318" customWidth="1"/>
    <col min="7" max="7" width="10" style="318" customWidth="1"/>
    <col min="8" max="8" width="10" style="317" customWidth="1"/>
    <col min="9" max="9" width="16.875" style="317" customWidth="1"/>
    <col min="10" max="10" width="10" style="317" customWidth="1"/>
    <col min="11" max="11" width="10.5" style="317" customWidth="1"/>
    <col min="12" max="16384" width="8.875" style="317"/>
  </cols>
  <sheetData>
    <row r="1" spans="1:11" ht="24.95" customHeight="1">
      <c r="A1" s="811"/>
      <c r="D1" s="811" t="s">
        <v>84</v>
      </c>
      <c r="E1" s="811"/>
      <c r="F1" s="811"/>
      <c r="G1" s="811"/>
      <c r="H1" s="811"/>
      <c r="I1" s="811"/>
      <c r="J1" s="811"/>
    </row>
    <row r="2" spans="1:11" ht="33.75">
      <c r="A2" s="811"/>
      <c r="B2" s="811"/>
      <c r="C2" s="811"/>
      <c r="D2" s="811"/>
      <c r="E2" s="811"/>
      <c r="F2" s="811"/>
      <c r="G2" s="811"/>
      <c r="H2" s="811"/>
      <c r="I2" s="811"/>
      <c r="J2" s="811"/>
    </row>
    <row r="3" spans="1:11" s="316" customFormat="1" ht="20.100000000000001" customHeight="1">
      <c r="A3" s="831" t="s">
        <v>149</v>
      </c>
      <c r="B3" s="732"/>
      <c r="C3" s="732"/>
      <c r="D3" s="732"/>
      <c r="E3" s="358"/>
      <c r="F3" s="358"/>
      <c r="G3" s="358"/>
      <c r="H3" s="172"/>
      <c r="I3" s="780"/>
    </row>
    <row r="4" spans="1:11" ht="15" customHeight="1">
      <c r="G4" s="317"/>
    </row>
    <row r="5" spans="1:11" s="316" customFormat="1" ht="20.100000000000001" customHeight="1">
      <c r="A5" s="13" t="s">
        <v>68</v>
      </c>
      <c r="C5" s="324" t="s">
        <v>85</v>
      </c>
      <c r="D5" s="376" t="e">
        <f>#REF!</f>
        <v>#REF!</v>
      </c>
      <c r="G5" s="328"/>
    </row>
    <row r="6" spans="1:11" s="358" customFormat="1" ht="36" customHeight="1"/>
    <row r="7" spans="1:11" s="358" customFormat="1" ht="36" customHeight="1">
      <c r="A7" s="392" t="s">
        <v>72</v>
      </c>
      <c r="B7" s="393" t="s">
        <v>73</v>
      </c>
      <c r="C7" s="394" t="s">
        <v>150</v>
      </c>
      <c r="D7" s="758" t="s">
        <v>8</v>
      </c>
      <c r="E7" s="758" t="s">
        <v>32</v>
      </c>
      <c r="F7" s="758" t="s">
        <v>151</v>
      </c>
      <c r="G7" s="758" t="s">
        <v>152</v>
      </c>
      <c r="H7" s="758" t="s">
        <v>153</v>
      </c>
      <c r="I7" s="758" t="s">
        <v>154</v>
      </c>
      <c r="J7" s="758" t="s">
        <v>155</v>
      </c>
    </row>
    <row r="8" spans="1:11" s="358" customFormat="1" ht="36" customHeight="1">
      <c r="A8" s="395"/>
      <c r="B8" s="395"/>
      <c r="C8" s="752" t="s">
        <v>26</v>
      </c>
      <c r="D8" s="749" t="s">
        <v>91</v>
      </c>
      <c r="E8" s="749" t="s">
        <v>92</v>
      </c>
      <c r="F8" s="749" t="s">
        <v>94</v>
      </c>
      <c r="G8" s="749" t="s">
        <v>95</v>
      </c>
      <c r="H8" s="749" t="s">
        <v>107</v>
      </c>
      <c r="I8" s="749" t="s">
        <v>96</v>
      </c>
      <c r="J8" s="749" t="s">
        <v>108</v>
      </c>
    </row>
    <row r="9" spans="1:11" s="358" customFormat="1" ht="36" customHeight="1">
      <c r="A9" s="812" t="s">
        <v>309</v>
      </c>
      <c r="B9" s="263" t="s">
        <v>310</v>
      </c>
      <c r="C9" s="263">
        <v>44283</v>
      </c>
      <c r="D9" s="263">
        <v>44286</v>
      </c>
      <c r="E9" s="263">
        <v>44287</v>
      </c>
      <c r="F9" s="263">
        <v>44291</v>
      </c>
      <c r="G9" s="263">
        <v>44292</v>
      </c>
      <c r="H9" s="263">
        <v>44293</v>
      </c>
      <c r="I9" s="263">
        <v>44294</v>
      </c>
      <c r="J9" s="263">
        <v>44295</v>
      </c>
      <c r="K9" s="358" t="s">
        <v>323</v>
      </c>
    </row>
    <row r="10" spans="1:11" s="358" customFormat="1" ht="36" customHeight="1">
      <c r="A10" s="999" t="s">
        <v>313</v>
      </c>
      <c r="B10" s="1000" t="s">
        <v>311</v>
      </c>
      <c r="C10" s="1000">
        <f>C9+7</f>
        <v>44290</v>
      </c>
      <c r="D10" s="1000">
        <f>D9+7</f>
        <v>44293</v>
      </c>
      <c r="E10" s="1000">
        <f t="shared" ref="E10:J10" si="0">E9+7</f>
        <v>44294</v>
      </c>
      <c r="F10" s="1000">
        <f t="shared" si="0"/>
        <v>44298</v>
      </c>
      <c r="G10" s="1000">
        <f t="shared" si="0"/>
        <v>44299</v>
      </c>
      <c r="H10" s="1000">
        <f t="shared" si="0"/>
        <v>44300</v>
      </c>
      <c r="I10" s="1000">
        <f t="shared" si="0"/>
        <v>44301</v>
      </c>
      <c r="J10" s="1000">
        <f t="shared" si="0"/>
        <v>44302</v>
      </c>
      <c r="K10" s="1091" t="s">
        <v>324</v>
      </c>
    </row>
    <row r="11" spans="1:11" s="358" customFormat="1" ht="36" customHeight="1">
      <c r="A11" s="999" t="s">
        <v>302</v>
      </c>
      <c r="B11" s="1000" t="s">
        <v>314</v>
      </c>
      <c r="C11" s="1000">
        <f>C10+7</f>
        <v>44297</v>
      </c>
      <c r="D11" s="1000">
        <f t="shared" ref="D11:D14" si="1">D10+7</f>
        <v>44300</v>
      </c>
      <c r="E11" s="1000">
        <f t="shared" ref="E11:E14" si="2">E10+7</f>
        <v>44301</v>
      </c>
      <c r="F11" s="1000">
        <f t="shared" ref="F11:F14" si="3">F10+7</f>
        <v>44305</v>
      </c>
      <c r="G11" s="1000">
        <f t="shared" ref="G11:G14" si="4">G10+7</f>
        <v>44306</v>
      </c>
      <c r="H11" s="1000">
        <f t="shared" ref="H11:H14" si="5">H10+7</f>
        <v>44307</v>
      </c>
      <c r="I11" s="1000">
        <f t="shared" ref="I11:I14" si="6">I10+7</f>
        <v>44308</v>
      </c>
      <c r="J11" s="1000">
        <f t="shared" ref="J11:J14" si="7">J10+7</f>
        <v>44309</v>
      </c>
      <c r="K11" s="1091"/>
    </row>
    <row r="12" spans="1:11" s="358" customFormat="1" ht="36" customHeight="1">
      <c r="A12" s="999" t="s">
        <v>315</v>
      </c>
      <c r="B12" s="1000" t="s">
        <v>316</v>
      </c>
      <c r="C12" s="1000">
        <f>C11+7</f>
        <v>44304</v>
      </c>
      <c r="D12" s="1000">
        <f t="shared" si="1"/>
        <v>44307</v>
      </c>
      <c r="E12" s="1000">
        <f t="shared" si="2"/>
        <v>44308</v>
      </c>
      <c r="F12" s="1000">
        <f t="shared" si="3"/>
        <v>44312</v>
      </c>
      <c r="G12" s="1000">
        <f t="shared" si="4"/>
        <v>44313</v>
      </c>
      <c r="H12" s="1000">
        <f t="shared" si="5"/>
        <v>44314</v>
      </c>
      <c r="I12" s="1000">
        <f t="shared" si="6"/>
        <v>44315</v>
      </c>
      <c r="J12" s="1000">
        <f t="shared" si="7"/>
        <v>44316</v>
      </c>
      <c r="K12" s="1091"/>
    </row>
    <row r="13" spans="1:11" s="358" customFormat="1" ht="36" customHeight="1">
      <c r="A13" s="999" t="s">
        <v>317</v>
      </c>
      <c r="B13" s="1000" t="s">
        <v>318</v>
      </c>
      <c r="C13" s="1000">
        <f>C12+7</f>
        <v>44311</v>
      </c>
      <c r="D13" s="1000">
        <f t="shared" si="1"/>
        <v>44314</v>
      </c>
      <c r="E13" s="1000">
        <f t="shared" si="2"/>
        <v>44315</v>
      </c>
      <c r="F13" s="1000">
        <f t="shared" si="3"/>
        <v>44319</v>
      </c>
      <c r="G13" s="1000">
        <f t="shared" si="4"/>
        <v>44320</v>
      </c>
      <c r="H13" s="1000">
        <f t="shared" si="5"/>
        <v>44321</v>
      </c>
      <c r="I13" s="1000">
        <f t="shared" si="6"/>
        <v>44322</v>
      </c>
      <c r="J13" s="1000">
        <f t="shared" si="7"/>
        <v>44323</v>
      </c>
      <c r="K13" s="1091"/>
    </row>
    <row r="14" spans="1:11" s="358" customFormat="1" ht="31.5" customHeight="1">
      <c r="A14" s="999" t="s">
        <v>319</v>
      </c>
      <c r="B14" s="1000" t="s">
        <v>320</v>
      </c>
      <c r="C14" s="1000">
        <f>C13+7</f>
        <v>44318</v>
      </c>
      <c r="D14" s="1000">
        <f t="shared" si="1"/>
        <v>44321</v>
      </c>
      <c r="E14" s="1000">
        <f t="shared" si="2"/>
        <v>44322</v>
      </c>
      <c r="F14" s="1000">
        <f t="shared" si="3"/>
        <v>44326</v>
      </c>
      <c r="G14" s="1000">
        <f t="shared" si="4"/>
        <v>44327</v>
      </c>
      <c r="H14" s="1000">
        <f t="shared" si="5"/>
        <v>44328</v>
      </c>
      <c r="I14" s="1000">
        <f t="shared" si="6"/>
        <v>44329</v>
      </c>
      <c r="J14" s="1000">
        <f t="shared" si="7"/>
        <v>44330</v>
      </c>
      <c r="K14" s="1091"/>
    </row>
    <row r="15" spans="1:11" s="172" customFormat="1" ht="15" customHeight="1">
      <c r="A15" s="317" t="s">
        <v>122</v>
      </c>
      <c r="C15" s="317"/>
      <c r="D15" s="339"/>
      <c r="E15" s="795" t="s">
        <v>82</v>
      </c>
      <c r="F15" s="339"/>
      <c r="G15" s="204"/>
    </row>
    <row r="16" spans="1:11" s="172" customFormat="1" ht="15" customHeight="1">
      <c r="A16" s="572" t="s">
        <v>81</v>
      </c>
      <c r="C16" s="204"/>
      <c r="F16" s="204"/>
      <c r="G16" s="204"/>
    </row>
    <row r="17" spans="1:10" s="172" customFormat="1" ht="15" customHeight="1">
      <c r="A17" s="726" t="s">
        <v>295</v>
      </c>
      <c r="D17" s="414"/>
      <c r="F17" s="414" t="s">
        <v>156</v>
      </c>
      <c r="G17" s="204"/>
    </row>
    <row r="18" spans="1:10" s="172" customFormat="1" ht="15" customHeight="1">
      <c r="A18" s="726" t="s">
        <v>157</v>
      </c>
      <c r="D18" s="414"/>
      <c r="F18" s="414" t="s">
        <v>158</v>
      </c>
      <c r="G18" s="204"/>
      <c r="H18" s="204"/>
      <c r="I18" s="813"/>
      <c r="J18" s="814"/>
    </row>
    <row r="19" spans="1:10" ht="15" customHeight="1">
      <c r="F19" s="204"/>
      <c r="G19" s="204"/>
      <c r="H19" s="204"/>
      <c r="I19" s="204"/>
      <c r="J19" s="204"/>
    </row>
    <row r="20" spans="1:10" s="172" customFormat="1" ht="15" customHeight="1">
      <c r="A20" s="609" t="s">
        <v>63</v>
      </c>
      <c r="B20" s="782"/>
      <c r="C20" s="783"/>
      <c r="D20" s="784"/>
      <c r="E20" s="785"/>
      <c r="F20" s="204"/>
      <c r="G20" s="204"/>
      <c r="H20" s="204"/>
      <c r="I20" s="204"/>
      <c r="J20" s="204"/>
    </row>
    <row r="21" spans="1:10" s="172" customFormat="1" ht="15" customHeight="1">
      <c r="A21" s="648" t="s">
        <v>0</v>
      </c>
      <c r="B21" s="355"/>
      <c r="C21" s="785"/>
      <c r="D21" s="391"/>
      <c r="E21" s="785"/>
      <c r="F21" s="204"/>
      <c r="G21" s="204"/>
      <c r="H21" s="204"/>
      <c r="I21" s="204"/>
      <c r="J21" s="204"/>
    </row>
    <row r="22" spans="1:10" s="172" customFormat="1" ht="15" customHeight="1">
      <c r="A22" s="647" t="s">
        <v>64</v>
      </c>
      <c r="B22" s="161"/>
      <c r="C22" s="785"/>
      <c r="D22" s="391"/>
      <c r="E22" s="785"/>
      <c r="F22" s="204"/>
      <c r="G22" s="204"/>
    </row>
    <row r="23" spans="1:10" s="172" customFormat="1" ht="15" customHeight="1">
      <c r="A23" s="647" t="s">
        <v>65</v>
      </c>
      <c r="B23" s="161"/>
      <c r="C23" s="785"/>
      <c r="D23" s="391"/>
      <c r="E23" s="391"/>
      <c r="F23" s="204"/>
      <c r="G23" s="204"/>
    </row>
    <row r="24" spans="1:10" s="172" customFormat="1" ht="15" customHeight="1">
      <c r="A24" s="647" t="s">
        <v>66</v>
      </c>
      <c r="C24" s="204"/>
      <c r="F24" s="204"/>
      <c r="G24" s="204"/>
    </row>
    <row r="25" spans="1:10" s="172" customFormat="1" ht="15.75">
      <c r="A25" s="647" t="s">
        <v>83</v>
      </c>
      <c r="C25" s="204"/>
      <c r="F25" s="204"/>
      <c r="G25" s="204"/>
    </row>
  </sheetData>
  <customSheetViews>
    <customSheetView guid="{8E2DF192-20FD-40DB-8385-493ED9B1C2BF}" scale="82">
      <selection activeCell="G26" sqref="G26"/>
      <pageMargins left="0.7" right="0.7" top="0.75" bottom="0.75" header="0.3" footer="0.3"/>
      <pageSetup orientation="portrait" r:id="rId1"/>
    </customSheetView>
    <customSheetView guid="{3DA74F3E-F145-470D-BDA0-4288A858AFDF}" scale="82">
      <selection activeCell="K15" sqref="K15"/>
      <pageMargins left="0.7" right="0.7" top="0.75" bottom="0.75" header="0.3" footer="0.3"/>
      <pageSetup orientation="portrait" r:id="rId2"/>
    </customSheetView>
    <customSheetView guid="{3E9A2BAE-164D-47A0-8104-C7D4E0A4EAEF}" scale="82">
      <selection activeCell="F12" sqref="F12"/>
      <pageMargins left="0.7" right="0.7" top="0.75" bottom="0.75" header="0.3" footer="0.3"/>
      <pageSetup orientation="portrait" r:id="rId3"/>
    </customSheetView>
    <customSheetView guid="{B9C309E4-7299-4CD5-AAAB-CF9542D1540F}" scale="82" topLeftCell="A10">
      <selection activeCell="A20" sqref="A20"/>
      <pageMargins left="0.7" right="0.7" top="0.75" bottom="0.75" header="0.3" footer="0.3"/>
      <pageSetup orientation="portrait"/>
    </customSheetView>
    <customSheetView guid="{C00304E5-BAC8-4C34-B3D2-AD7EACE0CB92}" scale="82">
      <selection activeCell="L12" sqref="L12"/>
      <pageMargins left="0.7" right="0.7" top="0.75" bottom="0.75" header="0.3" footer="0.3"/>
      <pageSetup orientation="portrait"/>
    </customSheetView>
    <customSheetView guid="{93A7AE30-CF2C-4CF1-930B-9425B5F5817D}" scale="82">
      <selection activeCell="E7" sqref="E7"/>
      <pageMargins left="0.7" right="0.7" top="0.75" bottom="0.75" header="0.3" footer="0.3"/>
      <pageSetup orientation="portrait"/>
    </customSheetView>
    <customSheetView guid="{D7835D66-B13D-4A90-85BF-DC3ACE120431}" scale="82">
      <selection activeCell="P12" sqref="P12"/>
      <pageMargins left="0.7" right="0.7" top="0.75" bottom="0.75" header="0.3" footer="0.3"/>
      <pageSetup orientation="portrait"/>
    </customSheetView>
    <customSheetView guid="{88931C49-9137-4FED-AEBA-55DC84EE773E}" scale="82">
      <selection activeCell="A20" sqref="A20"/>
      <pageMargins left="0.7" right="0.7" top="0.75" bottom="0.75" header="0.3" footer="0.3"/>
      <pageSetup orientation="portrait"/>
    </customSheetView>
    <customSheetView guid="{CEA7FD87-719A-426A-B06E-9D4E99783EED}" scale="82" topLeftCell="A10">
      <selection activeCell="A20" sqref="A20"/>
      <pageMargins left="0.7" right="0.7" top="0.75" bottom="0.75" header="0.3" footer="0.3"/>
      <pageSetup orientation="portrait"/>
    </customSheetView>
    <customSheetView guid="{23D6460C-E645-4432-B260-E5EED77E92F3}" scale="82">
      <selection activeCell="I11" sqref="I11"/>
      <pageMargins left="0.7" right="0.7" top="0.75" bottom="0.75" header="0.3" footer="0.3"/>
      <pageSetup orientation="portrait"/>
    </customSheetView>
    <customSheetView guid="{A0571078-F8D9-4419-99DA-CC05A0A8884F}" scale="82">
      <selection activeCell="A13" sqref="A13:B13"/>
      <pageMargins left="0.7" right="0.7" top="0.75" bottom="0.75" header="0.3" footer="0.3"/>
      <pageSetup orientation="portrait"/>
    </customSheetView>
    <customSheetView guid="{4BAB3EE4-9C54-4B90-B433-C200B8083694}" scale="82">
      <selection activeCell="E11" sqref="E11"/>
      <pageMargins left="0.7" right="0.7" top="0.75" bottom="0.75" header="0.3" footer="0.3"/>
      <pageSetup orientation="portrait"/>
    </customSheetView>
    <customSheetView guid="{DB8C7FDF-A076-429E-9C69-19F5346810D2}" scale="82">
      <selection activeCell="L12" sqref="L12"/>
      <pageMargins left="0.7" right="0.7" top="0.75" bottom="0.75" header="0.3" footer="0.3"/>
      <pageSetup orientation="portrait"/>
    </customSheetView>
    <customSheetView guid="{6D779134-8889-443F-9ACA-8D735092180D}" scale="82">
      <selection activeCell="I11" sqref="I11"/>
      <pageMargins left="0.7" right="0.7" top="0.75" bottom="0.75" header="0.3" footer="0.3"/>
      <pageSetup orientation="portrait" r:id="rId4"/>
    </customSheetView>
    <customSheetView guid="{36EED012-CDEF-4DC1-8A77-CC61E5DDA9AF}" scale="82">
      <selection activeCell="G27" sqref="G27"/>
      <pageMargins left="0.7" right="0.7" top="0.75" bottom="0.75" header="0.3" footer="0.3"/>
      <pageSetup orientation="portrait" r:id="rId5"/>
    </customSheetView>
    <customSheetView guid="{C6EA2456-9077-41F6-8AD1-2B98609E6968}" scale="82">
      <selection activeCell="N12" sqref="N12"/>
      <pageMargins left="0.7" right="0.7" top="0.75" bottom="0.75" header="0.3" footer="0.3"/>
      <pageSetup orientation="portrait" r:id="rId6"/>
    </customSheetView>
    <customSheetView guid="{77C6715E-78A8-45AF-BBE5-55C648F3FD39}" scale="82">
      <selection activeCell="F10" sqref="F10"/>
      <pageMargins left="0.7" right="0.7" top="0.75" bottom="0.75" header="0.3" footer="0.3"/>
      <pageSetup orientation="portrait" r:id="rId7"/>
    </customSheetView>
    <customSheetView guid="{D73C7D54-4891-4237-9750-225D2462AB34}" scale="82" topLeftCell="A7">
      <selection activeCell="F10" sqref="F10"/>
      <pageMargins left="0.7" right="0.7" top="0.75" bottom="0.75" header="0.3" footer="0.3"/>
      <pageSetup orientation="portrait" r:id="rId8"/>
    </customSheetView>
    <customSheetView guid="{035FD7B7-E407-47C6-82D2-F16A7036DEE3}" scale="82" state="hidden" topLeftCell="A7">
      <selection activeCell="F10" sqref="F10"/>
      <pageMargins left="0.7" right="0.7" top="0.75" bottom="0.75" header="0.3" footer="0.3"/>
      <pageSetup orientation="portrait" r:id="rId9"/>
    </customSheetView>
  </customSheetViews>
  <mergeCells count="1">
    <mergeCell ref="K10:K14"/>
  </mergeCells>
  <hyperlinks>
    <hyperlink ref="A5" location="MENU!A1" display="BACK TO MENU" xr:uid="{00000000-0004-0000-0B00-000000000000}"/>
  </hyperlinks>
  <pageMargins left="0.7" right="0.7" top="0.75" bottom="0.75" header="0.3" footer="0.3"/>
  <pageSetup orientation="portrait" r:id="rId10"/>
  <drawing r:id="rId1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B47"/>
  <sheetViews>
    <sheetView showGridLines="0" topLeftCell="A10" zoomScale="85" zoomScaleNormal="85" workbookViewId="0">
      <selection activeCell="E17" sqref="E17"/>
    </sheetView>
  </sheetViews>
  <sheetFormatPr defaultColWidth="8.875" defaultRowHeight="14.25"/>
  <cols>
    <col min="1" max="1" width="22.125" style="317" customWidth="1"/>
    <col min="2" max="2" width="12" style="317" customWidth="1"/>
    <col min="3" max="3" width="11.875" style="318" customWidth="1"/>
    <col min="4" max="4" width="17.375" style="317" customWidth="1"/>
    <col min="5" max="5" width="17.125" style="317" customWidth="1"/>
    <col min="6" max="6" width="17.125" style="318" customWidth="1"/>
    <col min="7" max="7" width="21.75" style="318" customWidth="1"/>
    <col min="8" max="8" width="18.25" style="317" customWidth="1"/>
    <col min="9" max="9" width="12.875" style="317" customWidth="1"/>
    <col min="10" max="10" width="9.25" style="317" customWidth="1"/>
    <col min="11" max="11" width="9.875" style="317" customWidth="1"/>
    <col min="12" max="12" width="10.5" style="317" customWidth="1"/>
    <col min="13" max="16384" width="8.875" style="317"/>
  </cols>
  <sheetData>
    <row r="1" spans="1:10" ht="24.95" customHeight="1">
      <c r="A1" s="777" t="s">
        <v>84</v>
      </c>
      <c r="B1" s="736"/>
      <c r="C1" s="736"/>
      <c r="D1" s="736"/>
      <c r="E1" s="736"/>
      <c r="F1" s="736"/>
      <c r="G1" s="736"/>
      <c r="H1" s="778"/>
    </row>
    <row r="2" spans="1:10" ht="24.95" customHeight="1">
      <c r="A2" s="736"/>
      <c r="B2" s="736"/>
      <c r="C2" s="736"/>
      <c r="D2" s="736"/>
      <c r="E2" s="736"/>
      <c r="F2" s="736"/>
      <c r="G2" s="736"/>
      <c r="H2" s="778"/>
      <c r="I2" s="779"/>
      <c r="J2" s="779"/>
    </row>
    <row r="3" spans="1:10" ht="15" customHeight="1"/>
    <row r="4" spans="1:10" ht="15" customHeight="1"/>
    <row r="5" spans="1:10" s="316" customFormat="1" ht="20.100000000000001" customHeight="1">
      <c r="A5" s="13" t="s">
        <v>68</v>
      </c>
      <c r="C5" s="328"/>
      <c r="E5" s="324" t="s">
        <v>69</v>
      </c>
      <c r="F5" s="376" t="e">
        <f>#REF!</f>
        <v>#REF!</v>
      </c>
      <c r="G5" s="328"/>
    </row>
    <row r="6" spans="1:10" s="358" customFormat="1" ht="19.5" customHeight="1"/>
    <row r="7" spans="1:10" s="358" customFormat="1" ht="19.5" customHeight="1">
      <c r="A7" s="432" t="s">
        <v>159</v>
      </c>
      <c r="B7" s="737"/>
      <c r="C7" s="737"/>
      <c r="D7" s="732"/>
      <c r="E7" s="732"/>
      <c r="F7" s="1026" t="s">
        <v>364</v>
      </c>
    </row>
    <row r="8" spans="1:10" s="358" customFormat="1" ht="35.25" customHeight="1">
      <c r="A8" s="740" t="s">
        <v>72</v>
      </c>
      <c r="B8" s="747" t="s">
        <v>111</v>
      </c>
      <c r="C8" s="754" t="s">
        <v>98</v>
      </c>
      <c r="D8" s="758" t="s">
        <v>160</v>
      </c>
      <c r="E8" s="758"/>
      <c r="F8" s="759" t="s">
        <v>161</v>
      </c>
      <c r="G8" s="760"/>
    </row>
    <row r="9" spans="1:10" s="358" customFormat="1" ht="19.5" customHeight="1">
      <c r="A9" s="746"/>
      <c r="B9" s="748"/>
      <c r="C9" s="756"/>
      <c r="D9" s="759" t="s">
        <v>162</v>
      </c>
      <c r="E9" s="760"/>
      <c r="F9" s="759" t="s">
        <v>163</v>
      </c>
      <c r="G9" s="760"/>
    </row>
    <row r="10" spans="1:10" s="358" customFormat="1" ht="19.5" customHeight="1">
      <c r="A10" s="750"/>
      <c r="B10" s="752"/>
      <c r="C10" s="750" t="s">
        <v>7</v>
      </c>
      <c r="D10" s="758" t="s">
        <v>164</v>
      </c>
      <c r="E10" s="758" t="s">
        <v>165</v>
      </c>
      <c r="F10" s="384" t="s">
        <v>166</v>
      </c>
      <c r="G10" s="384" t="s">
        <v>167</v>
      </c>
    </row>
    <row r="11" spans="1:10" s="358" customFormat="1" ht="19.5" customHeight="1">
      <c r="A11" s="787" t="s">
        <v>312</v>
      </c>
      <c r="B11" s="815" t="s">
        <v>390</v>
      </c>
      <c r="C11" s="23">
        <v>44467</v>
      </c>
      <c r="D11" s="23">
        <v>44470</v>
      </c>
      <c r="E11" s="23"/>
      <c r="F11" s="23"/>
      <c r="G11" s="23">
        <v>44471</v>
      </c>
    </row>
    <row r="12" spans="1:10" s="358" customFormat="1" ht="20.25" customHeight="1">
      <c r="A12" s="787" t="s">
        <v>373</v>
      </c>
      <c r="B12" s="815" t="s">
        <v>479</v>
      </c>
      <c r="C12" s="23">
        <f>C11+7</f>
        <v>44474</v>
      </c>
      <c r="D12" s="23"/>
      <c r="E12" s="23">
        <v>44477</v>
      </c>
      <c r="F12" s="23">
        <v>44478</v>
      </c>
      <c r="G12" s="23"/>
    </row>
    <row r="13" spans="1:10" s="358" customFormat="1" ht="20.25" customHeight="1">
      <c r="A13" s="787" t="s">
        <v>578</v>
      </c>
      <c r="B13" s="815" t="s">
        <v>583</v>
      </c>
      <c r="C13" s="23">
        <f t="shared" ref="C13:C17" si="0">C12+7</f>
        <v>44481</v>
      </c>
      <c r="D13" s="23"/>
      <c r="E13" s="23">
        <v>44484</v>
      </c>
      <c r="F13" s="23"/>
      <c r="G13" s="23">
        <v>44485</v>
      </c>
      <c r="H13" s="358" t="s">
        <v>582</v>
      </c>
    </row>
    <row r="14" spans="1:10" s="358" customFormat="1" ht="20.25" customHeight="1">
      <c r="A14" s="787" t="s">
        <v>312</v>
      </c>
      <c r="B14" s="815" t="s">
        <v>480</v>
      </c>
      <c r="C14" s="23">
        <f t="shared" si="0"/>
        <v>44488</v>
      </c>
      <c r="D14" s="23">
        <f>D11+21</f>
        <v>44491</v>
      </c>
      <c r="E14" s="23"/>
      <c r="F14" s="23"/>
      <c r="G14" s="23">
        <f>G11+21</f>
        <v>44492</v>
      </c>
    </row>
    <row r="15" spans="1:10" s="358" customFormat="1" ht="20.25" customHeight="1">
      <c r="A15" s="787" t="s">
        <v>373</v>
      </c>
      <c r="B15" s="815" t="s">
        <v>481</v>
      </c>
      <c r="C15" s="23">
        <f t="shared" si="0"/>
        <v>44495</v>
      </c>
      <c r="D15" s="23"/>
      <c r="E15" s="23">
        <f>E12+21</f>
        <v>44498</v>
      </c>
      <c r="F15" s="23">
        <f>F12+21</f>
        <v>44499</v>
      </c>
      <c r="G15" s="23"/>
    </row>
    <row r="16" spans="1:10" s="358" customFormat="1" ht="20.25" customHeight="1">
      <c r="A16" s="787" t="s">
        <v>578</v>
      </c>
      <c r="B16" s="815" t="s">
        <v>584</v>
      </c>
      <c r="C16" s="23">
        <f t="shared" si="0"/>
        <v>44502</v>
      </c>
      <c r="D16" s="23"/>
      <c r="E16" s="23">
        <v>44505</v>
      </c>
      <c r="F16" s="23"/>
      <c r="G16" s="23">
        <v>44506</v>
      </c>
    </row>
    <row r="17" spans="1:54" s="358" customFormat="1" ht="20.25" customHeight="1">
      <c r="A17" s="787" t="s">
        <v>482</v>
      </c>
      <c r="B17" s="815" t="s">
        <v>483</v>
      </c>
      <c r="C17" s="23">
        <f t="shared" si="0"/>
        <v>44509</v>
      </c>
      <c r="D17" s="23">
        <f>D14+21</f>
        <v>44512</v>
      </c>
      <c r="E17" s="23"/>
      <c r="F17" s="23"/>
      <c r="G17" s="23">
        <f>G14+21</f>
        <v>44513</v>
      </c>
    </row>
    <row r="18" spans="1:54" s="373" customFormat="1">
      <c r="A18" s="373" t="s">
        <v>168</v>
      </c>
    </row>
    <row r="19" spans="1:54" s="373" customFormat="1" ht="19.5" customHeight="1">
      <c r="A19" s="373" t="s">
        <v>169</v>
      </c>
    </row>
    <row r="20" spans="1:54" s="374" customFormat="1" ht="15" customHeight="1">
      <c r="A20" s="725" t="s">
        <v>81</v>
      </c>
      <c r="C20" s="385"/>
      <c r="F20" s="385"/>
      <c r="G20" s="385"/>
    </row>
    <row r="21" spans="1:54" s="374" customFormat="1" ht="15" customHeight="1">
      <c r="A21" s="726" t="s">
        <v>363</v>
      </c>
      <c r="C21" s="385"/>
      <c r="F21" s="385"/>
      <c r="G21" s="385"/>
    </row>
    <row r="22" spans="1:54" s="374" customFormat="1" ht="15" customHeight="1">
      <c r="A22" s="726"/>
      <c r="C22" s="385"/>
      <c r="F22" s="385"/>
      <c r="G22" s="385"/>
    </row>
    <row r="23" spans="1:54" ht="15" customHeight="1"/>
    <row r="24" spans="1:54" s="358" customFormat="1" ht="19.5" customHeight="1">
      <c r="A24" s="432" t="s">
        <v>170</v>
      </c>
      <c r="B24" s="737"/>
      <c r="C24" s="737"/>
      <c r="D24" s="732"/>
      <c r="E24" s="732"/>
      <c r="F24" s="732"/>
      <c r="G24" s="1026" t="s">
        <v>364</v>
      </c>
    </row>
    <row r="25" spans="1:54" s="358" customFormat="1" ht="31.5">
      <c r="A25" s="740" t="s">
        <v>72</v>
      </c>
      <c r="B25" s="754" t="s">
        <v>73</v>
      </c>
      <c r="C25" s="747" t="s">
        <v>98</v>
      </c>
      <c r="D25" s="758" t="s">
        <v>160</v>
      </c>
      <c r="E25" s="758"/>
      <c r="F25" s="758" t="s">
        <v>171</v>
      </c>
      <c r="G25" s="759" t="s">
        <v>172</v>
      </c>
      <c r="H25" s="760"/>
    </row>
    <row r="26" spans="1:54" s="358" customFormat="1" ht="20.25" customHeight="1">
      <c r="A26" s="746"/>
      <c r="B26" s="755"/>
      <c r="C26" s="757"/>
      <c r="D26" s="741" t="s">
        <v>173</v>
      </c>
      <c r="E26" s="753"/>
      <c r="F26" s="756" t="s">
        <v>121</v>
      </c>
      <c r="G26" s="741" t="s">
        <v>174</v>
      </c>
      <c r="H26" s="753"/>
    </row>
    <row r="27" spans="1:54" s="358" customFormat="1" ht="19.5" customHeight="1">
      <c r="A27" s="750"/>
      <c r="B27" s="756"/>
      <c r="C27" s="740" t="s">
        <v>33</v>
      </c>
      <c r="D27" s="758" t="s">
        <v>164</v>
      </c>
      <c r="E27" s="758" t="s">
        <v>165</v>
      </c>
      <c r="F27" s="384" t="s">
        <v>175</v>
      </c>
      <c r="G27" s="384" t="s">
        <v>176</v>
      </c>
      <c r="H27" s="384" t="s">
        <v>116</v>
      </c>
    </row>
    <row r="28" spans="1:54" s="728" customFormat="1" ht="19.5" customHeight="1">
      <c r="A28" s="787" t="s">
        <v>578</v>
      </c>
      <c r="B28" s="816" t="s">
        <v>579</v>
      </c>
      <c r="C28" s="817">
        <v>44469</v>
      </c>
      <c r="D28" s="23"/>
      <c r="E28" s="23">
        <v>44473</v>
      </c>
      <c r="F28" s="23">
        <v>44474</v>
      </c>
      <c r="G28" s="23"/>
      <c r="H28" s="23">
        <v>44476</v>
      </c>
      <c r="I28" s="358" t="s">
        <v>577</v>
      </c>
      <c r="J28" s="358"/>
      <c r="K28" s="358"/>
      <c r="L28" s="358"/>
      <c r="M28" s="358"/>
      <c r="N28" s="358"/>
      <c r="O28" s="358"/>
      <c r="P28" s="358"/>
      <c r="Q28" s="358"/>
      <c r="R28" s="358"/>
      <c r="S28" s="358"/>
      <c r="T28" s="358"/>
      <c r="U28" s="358"/>
      <c r="V28" s="358"/>
      <c r="W28" s="358"/>
      <c r="X28" s="358"/>
      <c r="Y28" s="358"/>
      <c r="Z28" s="358"/>
      <c r="AA28" s="358"/>
      <c r="AB28" s="358"/>
      <c r="AC28" s="358"/>
      <c r="AD28" s="358"/>
      <c r="AE28" s="358"/>
      <c r="AF28" s="358"/>
      <c r="AG28" s="358"/>
      <c r="AH28" s="358"/>
      <c r="AI28" s="358"/>
      <c r="AJ28" s="358"/>
      <c r="AK28" s="358"/>
      <c r="AL28" s="358"/>
      <c r="AM28" s="358"/>
      <c r="AN28" s="358"/>
      <c r="AO28" s="358"/>
      <c r="AP28" s="358"/>
      <c r="AQ28" s="358"/>
      <c r="AR28" s="358"/>
      <c r="AS28" s="358"/>
      <c r="AT28" s="358"/>
      <c r="AU28" s="358"/>
      <c r="AV28" s="358"/>
      <c r="AW28" s="358"/>
      <c r="AX28" s="358"/>
      <c r="AY28" s="358"/>
      <c r="AZ28" s="358"/>
      <c r="BA28" s="358"/>
      <c r="BB28" s="358"/>
    </row>
    <row r="29" spans="1:54" s="728" customFormat="1" ht="19.5" customHeight="1">
      <c r="A29" s="787" t="s">
        <v>312</v>
      </c>
      <c r="B29" s="816" t="s">
        <v>484</v>
      </c>
      <c r="C29" s="817">
        <f t="shared" ref="C29:C32" si="1">C28+7</f>
        <v>44476</v>
      </c>
      <c r="D29" s="23">
        <v>44480</v>
      </c>
      <c r="E29" s="23"/>
      <c r="F29" s="23">
        <f t="shared" ref="F29:F33" si="2">C29+5</f>
        <v>44481</v>
      </c>
      <c r="G29" s="23"/>
      <c r="H29" s="23">
        <v>44483</v>
      </c>
      <c r="I29" s="358"/>
      <c r="J29" s="358"/>
      <c r="K29" s="358"/>
      <c r="L29" s="358"/>
      <c r="M29" s="358"/>
      <c r="N29" s="358"/>
      <c r="O29" s="358"/>
      <c r="P29" s="358"/>
      <c r="Q29" s="358"/>
      <c r="R29" s="358"/>
      <c r="S29" s="358"/>
      <c r="T29" s="358"/>
      <c r="U29" s="358"/>
      <c r="V29" s="358"/>
      <c r="W29" s="358"/>
      <c r="X29" s="358"/>
      <c r="Y29" s="358"/>
      <c r="Z29" s="358"/>
      <c r="AA29" s="358"/>
      <c r="AB29" s="358"/>
      <c r="AC29" s="358"/>
      <c r="AD29" s="358"/>
      <c r="AE29" s="358"/>
      <c r="AF29" s="358"/>
      <c r="AG29" s="358"/>
      <c r="AH29" s="358"/>
      <c r="AI29" s="358"/>
      <c r="AJ29" s="358"/>
      <c r="AK29" s="358"/>
      <c r="AL29" s="358"/>
      <c r="AM29" s="358"/>
      <c r="AN29" s="358"/>
      <c r="AO29" s="358"/>
      <c r="AP29" s="358"/>
      <c r="AQ29" s="358"/>
      <c r="AR29" s="358"/>
      <c r="AS29" s="358"/>
      <c r="AT29" s="358"/>
      <c r="AU29" s="358"/>
      <c r="AV29" s="358"/>
      <c r="AW29" s="358"/>
      <c r="AX29" s="358"/>
      <c r="AY29" s="358"/>
      <c r="AZ29" s="358"/>
      <c r="BA29" s="358"/>
      <c r="BB29" s="358"/>
    </row>
    <row r="30" spans="1:54" s="728" customFormat="1" ht="19.5" customHeight="1">
      <c r="A30" s="787" t="s">
        <v>373</v>
      </c>
      <c r="B30" s="816" t="s">
        <v>485</v>
      </c>
      <c r="C30" s="817">
        <f t="shared" si="1"/>
        <v>44483</v>
      </c>
      <c r="D30" s="23"/>
      <c r="E30" s="23">
        <v>44487</v>
      </c>
      <c r="F30" s="23">
        <f t="shared" si="2"/>
        <v>44488</v>
      </c>
      <c r="G30" s="23">
        <v>44490</v>
      </c>
      <c r="H30" s="23"/>
      <c r="I30" s="358"/>
      <c r="J30" s="358"/>
      <c r="K30" s="358"/>
      <c r="L30" s="358"/>
      <c r="M30" s="358"/>
      <c r="N30" s="358"/>
      <c r="O30" s="358"/>
      <c r="P30" s="358"/>
      <c r="Q30" s="358"/>
      <c r="R30" s="358"/>
      <c r="S30" s="358"/>
      <c r="T30" s="358"/>
      <c r="U30" s="358"/>
      <c r="V30" s="358"/>
      <c r="W30" s="358"/>
      <c r="X30" s="358"/>
      <c r="Y30" s="358"/>
      <c r="Z30" s="358"/>
      <c r="AA30" s="358"/>
      <c r="AB30" s="358"/>
      <c r="AC30" s="358"/>
      <c r="AD30" s="358"/>
      <c r="AE30" s="358"/>
      <c r="AF30" s="358"/>
      <c r="AG30" s="358"/>
      <c r="AH30" s="358"/>
      <c r="AI30" s="358"/>
      <c r="AJ30" s="358"/>
      <c r="AK30" s="358"/>
      <c r="AL30" s="358"/>
      <c r="AM30" s="358"/>
      <c r="AN30" s="358"/>
      <c r="AO30" s="358"/>
      <c r="AP30" s="358"/>
      <c r="AQ30" s="358"/>
      <c r="AR30" s="358"/>
      <c r="AS30" s="358"/>
      <c r="AT30" s="358"/>
      <c r="AU30" s="358"/>
      <c r="AV30" s="358"/>
      <c r="AW30" s="358"/>
      <c r="AX30" s="358"/>
      <c r="AY30" s="358"/>
      <c r="AZ30" s="358"/>
      <c r="BA30" s="358"/>
      <c r="BB30" s="358"/>
    </row>
    <row r="31" spans="1:54" s="728" customFormat="1" ht="19.5" customHeight="1">
      <c r="A31" s="787" t="s">
        <v>578</v>
      </c>
      <c r="B31" s="816" t="s">
        <v>580</v>
      </c>
      <c r="C31" s="817">
        <f>C30+7</f>
        <v>44490</v>
      </c>
      <c r="D31" s="23"/>
      <c r="E31" s="23">
        <v>44494</v>
      </c>
      <c r="F31" s="23">
        <v>44495</v>
      </c>
      <c r="G31" s="23"/>
      <c r="H31" s="23">
        <v>44497</v>
      </c>
      <c r="I31" s="358"/>
      <c r="J31" s="358"/>
      <c r="K31" s="358"/>
      <c r="L31" s="358"/>
      <c r="M31" s="358"/>
      <c r="N31" s="358"/>
      <c r="O31" s="358"/>
      <c r="P31" s="358"/>
      <c r="Q31" s="358"/>
      <c r="R31" s="358"/>
      <c r="S31" s="358"/>
      <c r="T31" s="358"/>
      <c r="U31" s="358"/>
      <c r="V31" s="358"/>
      <c r="W31" s="358"/>
      <c r="X31" s="358"/>
      <c r="Y31" s="358"/>
      <c r="Z31" s="358"/>
      <c r="AA31" s="358"/>
      <c r="AB31" s="358"/>
      <c r="AC31" s="358"/>
      <c r="AD31" s="358"/>
      <c r="AE31" s="358"/>
      <c r="AF31" s="358"/>
      <c r="AG31" s="358"/>
      <c r="AH31" s="358"/>
      <c r="AI31" s="358"/>
      <c r="AJ31" s="358"/>
      <c r="AK31" s="358"/>
      <c r="AL31" s="358"/>
      <c r="AM31" s="358"/>
      <c r="AN31" s="358"/>
      <c r="AO31" s="358"/>
      <c r="AP31" s="358"/>
      <c r="AQ31" s="358"/>
      <c r="AR31" s="358"/>
      <c r="AS31" s="358"/>
      <c r="AT31" s="358"/>
      <c r="AU31" s="358"/>
      <c r="AV31" s="358"/>
      <c r="AW31" s="358"/>
      <c r="AX31" s="358"/>
      <c r="AY31" s="358"/>
      <c r="AZ31" s="358"/>
      <c r="BA31" s="358"/>
      <c r="BB31" s="358"/>
    </row>
    <row r="32" spans="1:54" s="728" customFormat="1" ht="19.5" customHeight="1">
      <c r="A32" s="787" t="s">
        <v>312</v>
      </c>
      <c r="B32" s="816" t="s">
        <v>486</v>
      </c>
      <c r="C32" s="817">
        <f t="shared" si="1"/>
        <v>44497</v>
      </c>
      <c r="D32" s="23">
        <f>D29+21</f>
        <v>44501</v>
      </c>
      <c r="E32" s="23"/>
      <c r="F32" s="23">
        <f>F29+21</f>
        <v>44502</v>
      </c>
      <c r="G32" s="23"/>
      <c r="H32" s="23">
        <f>H29+21</f>
        <v>44504</v>
      </c>
      <c r="I32" s="358"/>
      <c r="J32" s="358"/>
      <c r="K32" s="358"/>
      <c r="L32" s="358"/>
      <c r="M32" s="358"/>
      <c r="N32" s="358"/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358"/>
      <c r="Z32" s="358"/>
      <c r="AA32" s="358"/>
      <c r="AB32" s="358"/>
      <c r="AC32" s="358"/>
      <c r="AD32" s="358"/>
      <c r="AE32" s="358"/>
      <c r="AF32" s="358"/>
      <c r="AG32" s="358"/>
      <c r="AH32" s="358"/>
      <c r="AI32" s="358"/>
      <c r="AJ32" s="358"/>
      <c r="AK32" s="358"/>
      <c r="AL32" s="358"/>
      <c r="AM32" s="358"/>
      <c r="AN32" s="358"/>
      <c r="AO32" s="358"/>
      <c r="AP32" s="358"/>
      <c r="AQ32" s="358"/>
      <c r="AR32" s="358"/>
      <c r="AS32" s="358"/>
      <c r="AT32" s="358"/>
      <c r="AU32" s="358"/>
      <c r="AV32" s="358"/>
      <c r="AW32" s="358"/>
      <c r="AX32" s="358"/>
      <c r="AY32" s="358"/>
      <c r="AZ32" s="358"/>
      <c r="BA32" s="358"/>
      <c r="BB32" s="358"/>
    </row>
    <row r="33" spans="1:54" s="728" customFormat="1" ht="19.5" customHeight="1">
      <c r="A33" s="787" t="s">
        <v>373</v>
      </c>
      <c r="B33" s="816" t="s">
        <v>581</v>
      </c>
      <c r="C33" s="817">
        <f>C32+7</f>
        <v>44504</v>
      </c>
      <c r="D33" s="23"/>
      <c r="E33" s="23">
        <f>E30+21</f>
        <v>44508</v>
      </c>
      <c r="F33" s="23">
        <f t="shared" si="2"/>
        <v>44509</v>
      </c>
      <c r="G33" s="23">
        <v>44511</v>
      </c>
      <c r="H33" s="23"/>
      <c r="I33" s="358"/>
      <c r="J33" s="358"/>
      <c r="K33" s="358"/>
      <c r="L33" s="358"/>
      <c r="M33" s="358"/>
      <c r="N33" s="358"/>
      <c r="O33" s="358"/>
      <c r="P33" s="358"/>
      <c r="Q33" s="358"/>
      <c r="R33" s="358"/>
      <c r="S33" s="358"/>
      <c r="T33" s="358"/>
      <c r="U33" s="358"/>
      <c r="V33" s="358"/>
      <c r="W33" s="358"/>
      <c r="X33" s="358"/>
      <c r="Y33" s="358"/>
      <c r="Z33" s="358"/>
      <c r="AA33" s="358"/>
      <c r="AB33" s="358"/>
      <c r="AC33" s="358"/>
      <c r="AD33" s="358"/>
      <c r="AE33" s="358"/>
      <c r="AF33" s="358"/>
      <c r="AG33" s="358"/>
      <c r="AH33" s="358"/>
      <c r="AI33" s="358"/>
      <c r="AJ33" s="358"/>
      <c r="AK33" s="358"/>
      <c r="AL33" s="358"/>
      <c r="AM33" s="358"/>
      <c r="AN33" s="358"/>
      <c r="AO33" s="358"/>
      <c r="AP33" s="358"/>
      <c r="AQ33" s="358"/>
      <c r="AR33" s="358"/>
      <c r="AS33" s="358"/>
      <c r="AT33" s="358"/>
      <c r="AU33" s="358"/>
      <c r="AV33" s="358"/>
      <c r="AW33" s="358"/>
      <c r="AX33" s="358"/>
      <c r="AY33" s="358"/>
      <c r="AZ33" s="358"/>
      <c r="BA33" s="358"/>
      <c r="BB33" s="358"/>
    </row>
    <row r="34" spans="1:54" s="373" customFormat="1" ht="19.5" customHeight="1">
      <c r="A34" s="373" t="s">
        <v>211</v>
      </c>
    </row>
    <row r="35" spans="1:54" s="373" customFormat="1" ht="19.5" customHeight="1">
      <c r="A35" s="373" t="s">
        <v>177</v>
      </c>
    </row>
    <row r="36" spans="1:54" s="373" customFormat="1" ht="19.5" customHeight="1">
      <c r="A36" s="373" t="s">
        <v>178</v>
      </c>
    </row>
    <row r="37" spans="1:54" s="374" customFormat="1" ht="19.5" customHeight="1">
      <c r="A37" s="725" t="s">
        <v>81</v>
      </c>
      <c r="C37" s="385"/>
      <c r="F37" s="385"/>
      <c r="G37" s="385"/>
    </row>
    <row r="38" spans="1:54" s="374" customFormat="1" ht="19.5" customHeight="1">
      <c r="A38" s="726" t="s">
        <v>179</v>
      </c>
      <c r="C38" s="385"/>
      <c r="F38" s="385"/>
      <c r="G38" s="385"/>
    </row>
    <row r="39" spans="1:54" ht="15" customHeight="1">
      <c r="A39" s="795" t="s">
        <v>82</v>
      </c>
    </row>
    <row r="40" spans="1:54" s="172" customFormat="1" ht="15" customHeight="1">
      <c r="A40" s="609" t="s">
        <v>63</v>
      </c>
      <c r="B40" s="782"/>
      <c r="C40" s="783"/>
      <c r="D40" s="784"/>
      <c r="E40" s="785"/>
      <c r="G40" s="204"/>
    </row>
    <row r="41" spans="1:54" s="172" customFormat="1" ht="15" customHeight="1">
      <c r="A41" s="648" t="s">
        <v>0</v>
      </c>
      <c r="B41" s="355"/>
      <c r="C41" s="785"/>
      <c r="D41" s="391"/>
      <c r="E41" s="785"/>
      <c r="G41" s="204"/>
    </row>
    <row r="42" spans="1:54" s="172" customFormat="1" ht="15" customHeight="1">
      <c r="A42" s="647" t="s">
        <v>433</v>
      </c>
      <c r="B42" s="161"/>
      <c r="C42" s="785"/>
      <c r="D42" s="391"/>
      <c r="E42" s="785"/>
      <c r="F42" s="204"/>
      <c r="G42" s="204"/>
    </row>
    <row r="43" spans="1:54" s="172" customFormat="1" ht="15" customHeight="1">
      <c r="A43" s="647" t="s">
        <v>65</v>
      </c>
      <c r="B43" s="161"/>
      <c r="C43" s="785"/>
      <c r="D43" s="391"/>
      <c r="E43" s="391"/>
      <c r="F43" s="204"/>
      <c r="G43" s="204"/>
    </row>
    <row r="44" spans="1:54" s="172" customFormat="1" ht="15" customHeight="1">
      <c r="A44" s="647" t="s">
        <v>66</v>
      </c>
      <c r="C44" s="204"/>
      <c r="F44" s="204"/>
      <c r="G44" s="204"/>
    </row>
    <row r="45" spans="1:54" s="172" customFormat="1" ht="15" customHeight="1">
      <c r="A45" s="647" t="s">
        <v>83</v>
      </c>
      <c r="C45" s="204"/>
      <c r="F45" s="204"/>
      <c r="G45" s="204"/>
    </row>
    <row r="46" spans="1:54" ht="15" customHeight="1"/>
    <row r="47" spans="1:54" ht="15" customHeight="1"/>
  </sheetData>
  <customSheetViews>
    <customSheetView guid="{8E2DF192-20FD-40DB-8385-493ED9B1C2BF}" scale="85" showGridLines="0" topLeftCell="A7">
      <selection activeCell="K17" sqref="K17"/>
      <pageMargins left="0.7" right="0.7" top="0.75" bottom="0.75" header="0.3" footer="0.3"/>
      <pageSetup scale="60" orientation="landscape"/>
    </customSheetView>
    <customSheetView guid="{3DA74F3E-F145-470D-BDA0-4288A858AFDF}" scale="85" showGridLines="0" topLeftCell="A4">
      <selection activeCell="K17" sqref="K17"/>
      <pageMargins left="0.7" right="0.7" top="0.75" bottom="0.75" header="0.3" footer="0.3"/>
      <pageSetup scale="60" orientation="landscape"/>
    </customSheetView>
    <customSheetView guid="{3E9A2BAE-164D-47A0-8104-C7D4E0A4EAEF}" scale="85" showGridLines="0">
      <selection activeCell="K17" sqref="K17"/>
      <pageMargins left="0.7" right="0.7" top="0.75" bottom="0.75" header="0.3" footer="0.3"/>
      <pageSetup scale="60" orientation="landscape"/>
    </customSheetView>
    <customSheetView guid="{B9C309E4-7299-4CD5-AAAB-CF9542D1540F}" scale="85" topLeftCell="A4">
      <selection activeCell="G30" sqref="G30"/>
      <pageMargins left="0.7" right="0.7" top="0.75" bottom="0.75" header="0.3" footer="0.3"/>
      <pageSetup scale="60" orientation="landscape"/>
    </customSheetView>
    <customSheetView guid="{C00304E5-BAC8-4C34-B3D2-AD7EACE0CB92}" scale="85" topLeftCell="A4">
      <selection activeCell="G30" sqref="G30"/>
      <pageMargins left="0.7" right="0.7" top="0.75" bottom="0.75" header="0.3" footer="0.3"/>
      <pageSetup scale="60" orientation="landscape"/>
    </customSheetView>
    <customSheetView guid="{93A7AE30-CF2C-4CF1-930B-9425B5F5817D}" scale="85" topLeftCell="A4">
      <selection activeCell="A21" sqref="A21:F21"/>
      <pageMargins left="0.7" right="0.7" top="0.75" bottom="0.75" header="0.3" footer="0.3"/>
      <pageSetup scale="60" orientation="landscape"/>
    </customSheetView>
    <customSheetView guid="{D7835D66-B13D-4A90-85BF-DC3ACE120431}" scale="85" topLeftCell="A4">
      <selection activeCell="G30" sqref="G30"/>
      <pageMargins left="0.7" right="0.7" top="0.75" bottom="0.75" header="0.3" footer="0.3"/>
      <pageSetup scale="60" orientation="landscape"/>
    </customSheetView>
    <customSheetView guid="{88931C49-9137-4FED-AEBA-55DC84EE773E}" scale="85">
      <selection activeCell="I15" sqref="I15"/>
      <pageMargins left="0.7" right="0.7" top="0.75" bottom="0.75" header="0.3" footer="0.3"/>
      <pageSetup scale="60" orientation="landscape"/>
    </customSheetView>
    <customSheetView guid="{CEA7FD87-719A-426A-B06E-9D4E99783EED}" scale="85" showPageBreaks="1">
      <selection activeCell="A31" sqref="A31"/>
      <rowBreaks count="3" manualBreakCount="3">
        <brk id="15" max="6" man="1"/>
        <brk id="68" max="16383" man="1"/>
        <brk id="69" max="16383" man="1"/>
      </rowBreaks>
      <pageMargins left="0.7" right="0.7" top="0.75" bottom="0.75" header="0.3" footer="0.3"/>
      <pageSetup scale="60" orientation="landscape"/>
    </customSheetView>
    <customSheetView guid="{23D6460C-E645-4432-B260-E5EED77E92F3}" scale="85" topLeftCell="A19">
      <selection activeCell="J12" sqref="J12"/>
      <pageMargins left="0.7" right="0.7" top="0.75" bottom="0.75" header="0.3" footer="0.3"/>
      <pageSetup scale="60" orientation="landscape"/>
    </customSheetView>
    <customSheetView guid="{A0571078-F8D9-4419-99DA-CC05A0A8884F}" scale="85" showPageBreaks="1" printArea="1">
      <selection activeCell="I4" sqref="I4"/>
      <rowBreaks count="1" manualBreakCount="1">
        <brk id="16" max="6" man="1"/>
      </rowBreaks>
      <pageMargins left="0.7" right="0.7" top="0.75" bottom="0.75" header="0.3" footer="0.3"/>
      <pageSetup scale="60" orientation="landscape"/>
    </customSheetView>
    <customSheetView guid="{4BAB3EE4-9C54-4B90-B433-C200B8083694}" scale="85" topLeftCell="A4">
      <selection activeCell="E27" sqref="E27"/>
      <pageMargins left="0.7" right="0.7" top="0.75" bottom="0.75" header="0.3" footer="0.3"/>
      <pageSetup scale="60" orientation="landscape"/>
    </customSheetView>
    <customSheetView guid="{DB8C7FDF-A076-429E-9C69-19F5346810D2}" scale="85" topLeftCell="A25">
      <selection activeCell="G30" sqref="G30"/>
      <pageMargins left="0.7" right="0.7" top="0.75" bottom="0.75" header="0.3" footer="0.3"/>
      <pageSetup scale="60" orientation="landscape"/>
    </customSheetView>
    <customSheetView guid="{6D779134-8889-443F-9ACA-8D735092180D}" scale="85" showGridLines="0" topLeftCell="A4">
      <selection activeCell="G33" sqref="G33"/>
      <pageMargins left="0.7" right="0.7" top="0.75" bottom="0.75" header="0.3" footer="0.3"/>
      <pageSetup scale="60" orientation="landscape"/>
    </customSheetView>
    <customSheetView guid="{36EED012-CDEF-4DC1-8A77-CC61E5DDA9AF}" scale="85" showGridLines="0">
      <selection activeCell="G20" sqref="G20"/>
      <pageMargins left="0.7" right="0.7" top="0.75" bottom="0.75" header="0.3" footer="0.3"/>
      <pageSetup scale="60" orientation="landscape"/>
    </customSheetView>
    <customSheetView guid="{C6EA2456-9077-41F6-8AD1-2B98609E6968}" scale="85" showGridLines="0" topLeftCell="A7">
      <selection activeCell="J31" sqref="J31"/>
      <pageMargins left="0.7" right="0.7" top="0.75" bottom="0.75" header="0.3" footer="0.3"/>
      <pageSetup scale="60" orientation="landscape"/>
    </customSheetView>
    <customSheetView guid="{77C6715E-78A8-45AF-BBE5-55C648F3FD39}" scale="85" showGridLines="0" topLeftCell="A7">
      <selection activeCell="G18" sqref="G18"/>
      <pageMargins left="0.7" right="0.7" top="0.75" bottom="0.75" header="0.3" footer="0.3"/>
      <pageSetup scale="60" orientation="landscape" r:id="rId1"/>
    </customSheetView>
    <customSheetView guid="{D73C7D54-4891-4237-9750-225D2462AB34}" scale="85" showGridLines="0" topLeftCell="A10">
      <selection activeCell="G29" sqref="G29"/>
      <pageMargins left="0.7" right="0.7" top="0.75" bottom="0.75" header="0.3" footer="0.3"/>
      <pageSetup scale="60" orientation="landscape"/>
    </customSheetView>
    <customSheetView guid="{035FD7B7-E407-47C6-82D2-F16A7036DEE3}" scale="85" showGridLines="0" topLeftCell="A10">
      <selection activeCell="G24" sqref="G24"/>
      <pageMargins left="0.7" right="0.7" top="0.75" bottom="0.75" header="0.3" footer="0.3"/>
      <pageSetup scale="60" orientation="landscape"/>
    </customSheetView>
  </customSheetViews>
  <hyperlinks>
    <hyperlink ref="A5" location="MENU!A1" display="BACK TO MENU" xr:uid="{00000000-0004-0000-0C00-000000000000}"/>
  </hyperlinks>
  <pageMargins left="0.7" right="0.7" top="0.75" bottom="0.75" header="0.3" footer="0.3"/>
  <pageSetup scale="60" orientation="landscape" r:id="rId2"/>
  <drawing r:id="rId3"/>
  <legacy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34"/>
  <sheetViews>
    <sheetView topLeftCell="A7" zoomScale="85" zoomScaleNormal="85" workbookViewId="0">
      <selection activeCell="C27" sqref="C27"/>
    </sheetView>
  </sheetViews>
  <sheetFormatPr defaultColWidth="8.875" defaultRowHeight="12.75"/>
  <cols>
    <col min="1" max="1" width="19.5" style="646" customWidth="1"/>
    <col min="2" max="2" width="17.75" style="645" customWidth="1"/>
    <col min="3" max="3" width="14" style="639" customWidth="1"/>
    <col min="4" max="4" width="17.5" style="311" customWidth="1"/>
    <col min="5" max="5" width="30.5" style="311" customWidth="1"/>
    <col min="6" max="6" width="24.25" style="311" customWidth="1"/>
    <col min="7" max="7" width="29.5" style="311" customWidth="1"/>
    <col min="8" max="8" width="10.625" style="311" customWidth="1"/>
    <col min="9" max="16384" width="8.875" style="311"/>
  </cols>
  <sheetData>
    <row r="1" spans="1:9" ht="33.75" customHeight="1">
      <c r="A1" s="772" t="s">
        <v>84</v>
      </c>
      <c r="B1" s="762"/>
      <c r="C1" s="762"/>
      <c r="D1" s="762"/>
      <c r="E1" s="762"/>
    </row>
    <row r="2" spans="1:9" s="168" customFormat="1" ht="18" customHeight="1">
      <c r="A2" s="762"/>
      <c r="B2" s="762"/>
      <c r="C2" s="762"/>
      <c r="D2" s="762"/>
      <c r="E2" s="762"/>
    </row>
    <row r="3" spans="1:9" ht="20.25" customHeight="1">
      <c r="A3" s="834" t="s">
        <v>180</v>
      </c>
      <c r="B3" s="761"/>
      <c r="C3" s="761"/>
      <c r="D3" s="761"/>
      <c r="E3" s="761"/>
    </row>
    <row r="4" spans="1:9" ht="20.25" customHeight="1">
      <c r="A4" s="623"/>
      <c r="B4" s="623"/>
      <c r="C4" s="623"/>
      <c r="D4" s="625" t="s">
        <v>85</v>
      </c>
      <c r="E4" s="191" t="e">
        <f>#REF!</f>
        <v>#REF!</v>
      </c>
    </row>
    <row r="5" spans="1:9" ht="20.100000000000001" customHeight="1">
      <c r="A5" s="13" t="s">
        <v>68</v>
      </c>
      <c r="B5" s="277"/>
      <c r="C5" s="190"/>
      <c r="E5" s="626"/>
      <c r="F5" s="200"/>
      <c r="G5" s="200"/>
      <c r="H5" s="627"/>
    </row>
    <row r="6" spans="1:9" ht="15" customHeight="1">
      <c r="A6" s="311"/>
      <c r="B6" s="311"/>
      <c r="C6" s="311"/>
      <c r="D6" s="626"/>
    </row>
    <row r="7" spans="1:9" s="315" customFormat="1" ht="24.95" customHeight="1">
      <c r="H7" s="818"/>
      <c r="I7" s="763"/>
    </row>
    <row r="8" spans="1:9" s="315" customFormat="1" ht="24.95" customHeight="1">
      <c r="A8" s="523" t="s">
        <v>72</v>
      </c>
      <c r="B8" s="525" t="s">
        <v>123</v>
      </c>
      <c r="C8" s="371" t="s">
        <v>98</v>
      </c>
      <c r="D8" s="523" t="s">
        <v>44</v>
      </c>
      <c r="E8" s="523" t="s">
        <v>181</v>
      </c>
      <c r="F8" s="523" t="s">
        <v>182</v>
      </c>
      <c r="H8" s="763"/>
      <c r="I8" s="763"/>
    </row>
    <row r="9" spans="1:9" s="315" customFormat="1" ht="24.95" customHeight="1">
      <c r="A9" s="524"/>
      <c r="B9" s="526" t="s">
        <v>270</v>
      </c>
      <c r="C9" s="773" t="s">
        <v>26</v>
      </c>
      <c r="D9" s="372" t="s">
        <v>183</v>
      </c>
      <c r="E9" s="372" t="s">
        <v>92</v>
      </c>
      <c r="F9" s="372" t="s">
        <v>121</v>
      </c>
      <c r="H9" s="763"/>
      <c r="I9" s="763"/>
    </row>
    <row r="10" spans="1:9" s="315" customFormat="1" ht="24.95" customHeight="1">
      <c r="A10" s="787" t="s">
        <v>303</v>
      </c>
      <c r="B10" s="819" t="s">
        <v>391</v>
      </c>
      <c r="C10" s="23">
        <v>44465</v>
      </c>
      <c r="D10" s="23">
        <v>44467</v>
      </c>
      <c r="E10" s="23">
        <v>44469</v>
      </c>
      <c r="F10" s="23">
        <v>44470</v>
      </c>
      <c r="H10" s="763"/>
      <c r="I10" s="763"/>
    </row>
    <row r="11" spans="1:9" s="315" customFormat="1" ht="24.95" customHeight="1">
      <c r="A11" s="278" t="s">
        <v>299</v>
      </c>
      <c r="B11" s="819" t="s">
        <v>368</v>
      </c>
      <c r="C11" s="23">
        <f>C10+7</f>
        <v>44472</v>
      </c>
      <c r="D11" s="23">
        <f t="shared" ref="D11:D15" si="0">C11+2</f>
        <v>44474</v>
      </c>
      <c r="E11" s="23">
        <f t="shared" ref="E11" si="1">C11+4</f>
        <v>44476</v>
      </c>
      <c r="F11" s="1017" t="s">
        <v>296</v>
      </c>
      <c r="G11" s="1027"/>
      <c r="H11" s="763"/>
      <c r="I11" s="763"/>
    </row>
    <row r="12" spans="1:9" s="315" customFormat="1" ht="24.95" customHeight="1">
      <c r="A12" s="787" t="s">
        <v>184</v>
      </c>
      <c r="B12" s="819" t="s">
        <v>487</v>
      </c>
      <c r="C12" s="23">
        <f t="shared" ref="C12:C15" si="2">C11+7</f>
        <v>44479</v>
      </c>
      <c r="D12" s="23">
        <f t="shared" si="0"/>
        <v>44481</v>
      </c>
      <c r="E12" s="23">
        <f t="shared" ref="E12:E15" si="3">C12+4</f>
        <v>44483</v>
      </c>
      <c r="F12" s="23">
        <f t="shared" ref="F12:F15" si="4">C12+5</f>
        <v>44484</v>
      </c>
      <c r="H12" s="763"/>
      <c r="I12" s="763"/>
    </row>
    <row r="13" spans="1:9" s="315" customFormat="1" ht="24.95" customHeight="1">
      <c r="A13" s="787" t="s">
        <v>303</v>
      </c>
      <c r="B13" s="819" t="s">
        <v>488</v>
      </c>
      <c r="C13" s="23">
        <f>C12+7</f>
        <v>44486</v>
      </c>
      <c r="D13" s="23">
        <f t="shared" si="0"/>
        <v>44488</v>
      </c>
      <c r="E13" s="23">
        <f t="shared" si="3"/>
        <v>44490</v>
      </c>
      <c r="F13" s="23">
        <f t="shared" si="4"/>
        <v>44491</v>
      </c>
      <c r="H13" s="763"/>
      <c r="I13" s="763"/>
    </row>
    <row r="14" spans="1:9" s="315" customFormat="1" ht="24.95" customHeight="1">
      <c r="A14" s="278" t="s">
        <v>299</v>
      </c>
      <c r="B14" s="819" t="s">
        <v>392</v>
      </c>
      <c r="C14" s="23">
        <f t="shared" si="2"/>
        <v>44493</v>
      </c>
      <c r="D14" s="23">
        <f t="shared" si="0"/>
        <v>44495</v>
      </c>
      <c r="E14" s="23">
        <f t="shared" si="3"/>
        <v>44497</v>
      </c>
      <c r="F14" s="23">
        <f t="shared" si="4"/>
        <v>44498</v>
      </c>
      <c r="H14" s="763"/>
      <c r="I14" s="763"/>
    </row>
    <row r="15" spans="1:9" s="315" customFormat="1" ht="24.95" customHeight="1">
      <c r="A15" s="787" t="s">
        <v>184</v>
      </c>
      <c r="B15" s="819" t="s">
        <v>489</v>
      </c>
      <c r="C15" s="23">
        <f t="shared" si="2"/>
        <v>44500</v>
      </c>
      <c r="D15" s="23">
        <f t="shared" si="0"/>
        <v>44502</v>
      </c>
      <c r="E15" s="23">
        <f t="shared" si="3"/>
        <v>44504</v>
      </c>
      <c r="F15" s="23">
        <f t="shared" si="4"/>
        <v>44505</v>
      </c>
      <c r="H15" s="763"/>
      <c r="I15" s="763"/>
    </row>
    <row r="16" spans="1:9" ht="15.75">
      <c r="A16" s="311" t="s">
        <v>185</v>
      </c>
      <c r="B16" s="311"/>
      <c r="C16" s="588" t="s">
        <v>82</v>
      </c>
      <c r="D16" s="639"/>
      <c r="H16" s="763"/>
      <c r="I16" s="763"/>
    </row>
    <row r="17" spans="1:9" ht="15.75">
      <c r="A17" s="820" t="s">
        <v>81</v>
      </c>
      <c r="B17" s="821"/>
      <c r="C17" s="190"/>
      <c r="H17" s="763"/>
      <c r="I17" s="763"/>
    </row>
    <row r="18" spans="1:9" ht="18.75">
      <c r="A18" s="822" t="s">
        <v>256</v>
      </c>
      <c r="B18" s="823"/>
    </row>
    <row r="20" spans="1:9" ht="18">
      <c r="A20" s="834" t="s">
        <v>362</v>
      </c>
    </row>
    <row r="23" spans="1:9" ht="31.5">
      <c r="A23" s="523" t="s">
        <v>72</v>
      </c>
      <c r="B23" s="525" t="s">
        <v>123</v>
      </c>
      <c r="C23" s="371" t="s">
        <v>98</v>
      </c>
      <c r="D23" s="523" t="s">
        <v>44</v>
      </c>
    </row>
    <row r="24" spans="1:9" ht="15.75">
      <c r="A24" s="524"/>
      <c r="B24" s="526" t="s">
        <v>270</v>
      </c>
      <c r="C24" s="773" t="s">
        <v>10</v>
      </c>
      <c r="D24" s="372" t="s">
        <v>91</v>
      </c>
    </row>
    <row r="25" spans="1:9" ht="15.75">
      <c r="A25" s="278"/>
      <c r="B25" s="819"/>
      <c r="C25" s="23"/>
      <c r="D25" s="23"/>
    </row>
    <row r="26" spans="1:9" ht="15.75">
      <c r="A26" s="820" t="s">
        <v>81</v>
      </c>
    </row>
    <row r="29" spans="1:9" ht="15.75">
      <c r="A29" s="824" t="s">
        <v>63</v>
      </c>
      <c r="B29" s="825"/>
    </row>
    <row r="30" spans="1:9" ht="15.75">
      <c r="A30" s="648" t="s">
        <v>0</v>
      </c>
      <c r="B30" s="644"/>
    </row>
    <row r="31" spans="1:9" ht="15.75">
      <c r="A31" s="164" t="s">
        <v>433</v>
      </c>
      <c r="B31" s="644"/>
    </row>
    <row r="32" spans="1:9" ht="15.75">
      <c r="A32" s="164" t="s">
        <v>65</v>
      </c>
      <c r="B32" s="644"/>
    </row>
    <row r="33" spans="1:1" ht="15.75">
      <c r="A33" s="647" t="s">
        <v>66</v>
      </c>
    </row>
    <row r="34" spans="1:1" ht="15.75">
      <c r="A34" s="164" t="s">
        <v>83</v>
      </c>
    </row>
  </sheetData>
  <customSheetViews>
    <customSheetView guid="{8E2DF192-20FD-40DB-8385-493ED9B1C2BF}" scale="85">
      <selection activeCell="E21" sqref="E21"/>
      <pageMargins left="0.7" right="0.7" top="0.75" bottom="0.75" header="0.3" footer="0.3"/>
      <pageSetup paperSize="9" scale="97" orientation="landscape"/>
    </customSheetView>
    <customSheetView guid="{3DA74F3E-F145-470D-BDA0-4288A858AFDF}" scale="85" topLeftCell="A4">
      <selection activeCell="F17" sqref="F16:F17"/>
      <pageMargins left="0.7" right="0.7" top="0.75" bottom="0.75" header="0.3" footer="0.3"/>
      <pageSetup paperSize="9" scale="97" orientation="landscape"/>
    </customSheetView>
    <customSheetView guid="{3E9A2BAE-164D-47A0-8104-C7D4E0A4EAEF}" scale="85">
      <selection activeCell="E13" sqref="E13"/>
      <pageMargins left="0.7" right="0.7" top="0.75" bottom="0.75" header="0.3" footer="0.3"/>
      <pageSetup paperSize="9" scale="97" orientation="landscape"/>
    </customSheetView>
    <customSheetView guid="{B9C309E4-7299-4CD5-AAAB-CF9542D1540F}" scale="85">
      <selection activeCell="F11" sqref="F11"/>
      <pageMargins left="0.7" right="0.7" top="0.75" bottom="0.75" header="0.3" footer="0.3"/>
      <pageSetup paperSize="9" scale="97" orientation="landscape"/>
    </customSheetView>
    <customSheetView guid="{C00304E5-BAC8-4C34-B3D2-AD7EACE0CB92}" scale="85">
      <selection activeCell="C13" sqref="C13:F13"/>
      <pageMargins left="0.7" right="0.7" top="0.75" bottom="0.75" header="0.3" footer="0.3"/>
      <pageSetup paperSize="9" scale="97" orientation="landscape"/>
    </customSheetView>
    <customSheetView guid="{93A7AE30-CF2C-4CF1-930B-9425B5F5817D}" scale="85">
      <selection activeCell="F11" sqref="F11"/>
      <pageMargins left="0.7" right="0.7" top="0.75" bottom="0.75" header="0.3" footer="0.3"/>
      <pageSetup paperSize="9" scale="97" orientation="landscape"/>
    </customSheetView>
    <customSheetView guid="{D7835D66-B13D-4A90-85BF-DC3ACE120431}" scale="85">
      <selection activeCell="D11" sqref="D11"/>
      <pageMargins left="0.7" right="0.7" top="0.75" bottom="0.75" header="0.3" footer="0.3"/>
      <pageSetup paperSize="9" scale="97" orientation="landscape"/>
    </customSheetView>
    <customSheetView guid="{88931C49-9137-4FED-AEBA-55DC84EE773E}" scale="85">
      <selection activeCell="C9" sqref="C9"/>
      <pageMargins left="0.7" right="0.7" top="0.75" bottom="0.75" header="0.3" footer="0.3"/>
      <pageSetup paperSize="9" scale="97" orientation="landscape"/>
    </customSheetView>
    <customSheetView guid="{CEA7FD87-719A-426A-B06E-9D4E99783EED}" scale="85" showPageBreaks="1">
      <selection activeCell="F28" sqref="F28"/>
      <pageMargins left="0.7" right="0.7" top="0.75" bottom="0.75" header="0.3" footer="0.3"/>
      <pageSetup paperSize="9" scale="97" orientation="landscape"/>
    </customSheetView>
    <customSheetView guid="{23D6460C-E645-4432-B260-E5EED77E92F3}" scale="85">
      <selection activeCell="C11" sqref="C11"/>
      <pageMargins left="0.7" right="0.7" top="0.75" bottom="0.75" header="0.3" footer="0.3"/>
      <pageSetup paperSize="9" scale="97" orientation="landscape"/>
    </customSheetView>
    <customSheetView guid="{A0571078-F8D9-4419-99DA-CC05A0A8884F}" scale="85" showPageBreaks="1" printArea="1">
      <selection activeCell="E13" sqref="E13"/>
      <pageMargins left="0.7" right="0.7" top="0.75" bottom="0.75" header="0.3" footer="0.3"/>
      <pageSetup paperSize="9" scale="97" orientation="landscape"/>
    </customSheetView>
    <customSheetView guid="{4BAB3EE4-9C54-4B90-B433-C200B8083694}" scale="85">
      <selection activeCell="G13" sqref="G13"/>
      <pageMargins left="0.7" right="0.7" top="0.75" bottom="0.75" header="0.3" footer="0.3"/>
      <pageSetup paperSize="9" scale="97" orientation="landscape"/>
    </customSheetView>
    <customSheetView guid="{DB8C7FDF-A076-429E-9C69-19F5346810D2}" scale="85">
      <selection activeCell="A10" sqref="A10:B10"/>
      <pageMargins left="0.7" right="0.7" top="0.75" bottom="0.75" header="0.3" footer="0.3"/>
      <pageSetup paperSize="9" scale="97" orientation="landscape"/>
    </customSheetView>
    <customSheetView guid="{6D779134-8889-443F-9ACA-8D735092180D}" scale="85">
      <selection activeCell="G18" sqref="G18"/>
      <pageMargins left="0.7" right="0.7" top="0.75" bottom="0.75" header="0.3" footer="0.3"/>
      <pageSetup paperSize="9" scale="97" orientation="landscape" r:id="rId1"/>
    </customSheetView>
    <customSheetView guid="{36EED012-CDEF-4DC1-8A77-CC61E5DDA9AF}" scale="85">
      <selection activeCell="A3" sqref="A3"/>
      <pageMargins left="0.7" right="0.7" top="0.75" bottom="0.75" header="0.3" footer="0.3"/>
      <pageSetup paperSize="9" scale="97" orientation="landscape"/>
    </customSheetView>
    <customSheetView guid="{C6EA2456-9077-41F6-8AD1-2B98609E6968}" scale="85">
      <selection activeCell="A8" sqref="A8:C15"/>
      <pageMargins left="0.7" right="0.7" top="0.75" bottom="0.75" header="0.3" footer="0.3"/>
      <pageSetup paperSize="9" scale="97" orientation="landscape"/>
    </customSheetView>
    <customSheetView guid="{77C6715E-78A8-45AF-BBE5-55C648F3FD39}" scale="85">
      <selection activeCell="F19" sqref="F19"/>
      <pageMargins left="0.7" right="0.7" top="0.75" bottom="0.75" header="0.3" footer="0.3"/>
      <pageSetup paperSize="9" scale="97" orientation="landscape" r:id="rId2"/>
    </customSheetView>
    <customSheetView guid="{D73C7D54-4891-4237-9750-225D2462AB34}" scale="85" topLeftCell="A4">
      <selection activeCell="A3" sqref="A3"/>
      <pageMargins left="0.7" right="0.7" top="0.75" bottom="0.75" header="0.3" footer="0.3"/>
      <pageSetup paperSize="9" scale="97" orientation="landscape"/>
    </customSheetView>
    <customSheetView guid="{035FD7B7-E407-47C6-82D2-F16A7036DEE3}" scale="85" topLeftCell="A7">
      <selection activeCell="A3" sqref="A3"/>
      <pageMargins left="0.7" right="0.7" top="0.75" bottom="0.75" header="0.3" footer="0.3"/>
      <pageSetup paperSize="9" scale="97" orientation="landscape"/>
    </customSheetView>
  </customSheetViews>
  <hyperlinks>
    <hyperlink ref="A5" location="MENU!A1" display="BACK TO MENU" xr:uid="{00000000-0004-0000-0D00-000000000000}"/>
  </hyperlinks>
  <pageMargins left="0.7" right="0.7" top="0.75" bottom="0.75" header="0.3" footer="0.3"/>
  <pageSetup paperSize="9" scale="97" orientation="landscape" r:id="rId3"/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6"/>
  <sheetViews>
    <sheetView showGridLines="0" topLeftCell="A7" zoomScale="85" zoomScaleNormal="85" workbookViewId="0">
      <selection activeCell="E10" sqref="E10"/>
    </sheetView>
  </sheetViews>
  <sheetFormatPr defaultColWidth="8.875" defaultRowHeight="12.75"/>
  <cols>
    <col min="1" max="1" width="19.25" style="606" customWidth="1"/>
    <col min="2" max="2" width="15.625" style="606" customWidth="1"/>
    <col min="3" max="3" width="15.625" style="608" customWidth="1"/>
    <col min="4" max="4" width="21.5" style="608" customWidth="1"/>
    <col min="5" max="5" width="23.125" style="257" customWidth="1"/>
    <col min="6" max="6" width="21.875" style="257" customWidth="1"/>
    <col min="7" max="7" width="20.25" style="257" customWidth="1"/>
    <col min="8" max="8" width="4.625" style="257" customWidth="1"/>
    <col min="9" max="9" width="8.875" style="257"/>
    <col min="10" max="10" width="6.375" style="257" customWidth="1"/>
    <col min="11" max="16384" width="8.875" style="257"/>
  </cols>
  <sheetData>
    <row r="1" spans="1:9" s="826" customFormat="1" ht="24.95" customHeight="1">
      <c r="A1" s="811" t="s">
        <v>187</v>
      </c>
      <c r="B1" s="764"/>
      <c r="C1" s="764"/>
      <c r="D1" s="764"/>
      <c r="E1" s="764"/>
      <c r="F1" s="764"/>
      <c r="G1" s="764"/>
      <c r="H1" s="811"/>
    </row>
    <row r="2" spans="1:9" s="363" customFormat="1" ht="24.75" customHeight="1">
      <c r="A2" s="764"/>
      <c r="B2" s="764"/>
      <c r="C2" s="764"/>
      <c r="D2" s="764"/>
      <c r="E2" s="764"/>
      <c r="F2" s="764"/>
      <c r="G2" s="764"/>
      <c r="I2" s="807"/>
    </row>
    <row r="3" spans="1:9" ht="28.5" customHeight="1">
      <c r="A3" s="835" t="s">
        <v>188</v>
      </c>
      <c r="B3" s="765"/>
      <c r="C3" s="765"/>
      <c r="D3" s="765"/>
      <c r="E3" s="765"/>
      <c r="F3" s="827"/>
      <c r="I3" s="807"/>
    </row>
    <row r="4" spans="1:9" ht="28.5" customHeight="1">
      <c r="A4" s="13" t="s">
        <v>68</v>
      </c>
      <c r="B4" s="246"/>
      <c r="C4" s="248"/>
      <c r="D4" s="364" t="s">
        <v>85</v>
      </c>
      <c r="E4" s="325" t="e">
        <f>#REF!</f>
        <v>#REF!</v>
      </c>
    </row>
    <row r="5" spans="1:9" ht="18">
      <c r="A5" s="250"/>
      <c r="B5" s="251"/>
      <c r="C5" s="627"/>
      <c r="D5" s="627"/>
    </row>
    <row r="6" spans="1:9" ht="50.25" customHeight="1">
      <c r="A6" s="768" t="s">
        <v>72</v>
      </c>
      <c r="B6" s="769" t="s">
        <v>189</v>
      </c>
      <c r="C6" s="747" t="s">
        <v>190</v>
      </c>
      <c r="D6" s="758" t="s">
        <v>191</v>
      </c>
      <c r="E6" s="766" t="s">
        <v>192</v>
      </c>
      <c r="F6" s="766"/>
    </row>
    <row r="7" spans="1:9" ht="24.95" customHeight="1">
      <c r="A7" s="768"/>
      <c r="B7" s="770"/>
      <c r="C7" s="771"/>
      <c r="D7" s="749" t="s">
        <v>183</v>
      </c>
      <c r="E7" s="767" t="s">
        <v>121</v>
      </c>
      <c r="F7" s="767"/>
    </row>
    <row r="8" spans="1:9" ht="24.95" customHeight="1">
      <c r="A8" s="768"/>
      <c r="B8" s="770"/>
      <c r="C8" s="743" t="s">
        <v>41</v>
      </c>
      <c r="D8" s="366"/>
      <c r="E8" s="367" t="s">
        <v>193</v>
      </c>
      <c r="F8" s="368" t="s">
        <v>194</v>
      </c>
      <c r="G8" s="828"/>
    </row>
    <row r="9" spans="1:9" ht="24.95" customHeight="1">
      <c r="A9" s="278" t="s">
        <v>195</v>
      </c>
      <c r="B9" s="819" t="s">
        <v>393</v>
      </c>
      <c r="C9" s="23">
        <v>44466</v>
      </c>
      <c r="D9" s="23">
        <v>44468</v>
      </c>
      <c r="E9" s="23"/>
      <c r="F9" s="23">
        <v>44473</v>
      </c>
    </row>
    <row r="10" spans="1:9" ht="24.95" customHeight="1">
      <c r="A10" s="787" t="s">
        <v>445</v>
      </c>
      <c r="B10" s="819" t="s">
        <v>393</v>
      </c>
      <c r="C10" s="23">
        <f>C9+7</f>
        <v>44473</v>
      </c>
      <c r="D10" s="23">
        <f>C10+2</f>
        <v>44475</v>
      </c>
      <c r="E10" s="23">
        <f>C11+5</f>
        <v>44485</v>
      </c>
      <c r="F10" s="23"/>
    </row>
    <row r="11" spans="1:9" ht="24.95" customHeight="1">
      <c r="A11" s="278" t="s">
        <v>195</v>
      </c>
      <c r="B11" s="819" t="s">
        <v>394</v>
      </c>
      <c r="C11" s="23">
        <f t="shared" ref="C11:C15" si="0">C10+7</f>
        <v>44480</v>
      </c>
      <c r="D11" s="23">
        <f>D9+14</f>
        <v>44482</v>
      </c>
      <c r="E11" s="23"/>
      <c r="F11" s="23">
        <f>F9+14</f>
        <v>44487</v>
      </c>
    </row>
    <row r="12" spans="1:9" ht="24.95" customHeight="1">
      <c r="A12" s="787" t="s">
        <v>445</v>
      </c>
      <c r="B12" s="819" t="s">
        <v>394</v>
      </c>
      <c r="C12" s="23">
        <f t="shared" si="0"/>
        <v>44487</v>
      </c>
      <c r="D12" s="23">
        <f>D10+14</f>
        <v>44489</v>
      </c>
      <c r="E12" s="23">
        <f>E10+14</f>
        <v>44499</v>
      </c>
      <c r="F12" s="23"/>
    </row>
    <row r="13" spans="1:9" ht="24.75" customHeight="1">
      <c r="A13" s="278" t="s">
        <v>195</v>
      </c>
      <c r="B13" s="819" t="s">
        <v>490</v>
      </c>
      <c r="C13" s="23">
        <f t="shared" si="0"/>
        <v>44494</v>
      </c>
      <c r="D13" s="23">
        <f t="shared" ref="D13:E14" si="1">D11+14</f>
        <v>44496</v>
      </c>
      <c r="E13" s="23"/>
      <c r="F13" s="23">
        <f t="shared" ref="F13" si="2">F11+14</f>
        <v>44501</v>
      </c>
      <c r="G13" s="129"/>
    </row>
    <row r="14" spans="1:9" ht="24.75" customHeight="1">
      <c r="A14" s="1019" t="s">
        <v>211</v>
      </c>
      <c r="B14" s="819"/>
      <c r="C14" s="23">
        <f t="shared" si="0"/>
        <v>44501</v>
      </c>
      <c r="D14" s="23">
        <f t="shared" si="1"/>
        <v>44503</v>
      </c>
      <c r="E14" s="23">
        <f t="shared" si="1"/>
        <v>44513</v>
      </c>
      <c r="F14" s="23"/>
      <c r="G14" s="129"/>
    </row>
    <row r="15" spans="1:9" ht="24.75" customHeight="1">
      <c r="A15" s="278" t="s">
        <v>195</v>
      </c>
      <c r="B15" s="819" t="s">
        <v>491</v>
      </c>
      <c r="C15" s="23">
        <f t="shared" si="0"/>
        <v>44508</v>
      </c>
      <c r="D15" s="23">
        <f t="shared" ref="D15" si="3">D13+14</f>
        <v>44510</v>
      </c>
      <c r="E15" s="23"/>
      <c r="F15" s="23">
        <f t="shared" ref="F15" si="4">F13+14</f>
        <v>44515</v>
      </c>
      <c r="G15" s="129"/>
    </row>
    <row r="16" spans="1:9" ht="13.5" customHeight="1">
      <c r="C16" s="588" t="s">
        <v>82</v>
      </c>
    </row>
    <row r="17" spans="1:3" ht="15.75">
      <c r="A17" s="590" t="s">
        <v>196</v>
      </c>
      <c r="C17" s="588"/>
    </row>
    <row r="18" spans="1:3" ht="18">
      <c r="A18" s="822" t="s">
        <v>255</v>
      </c>
      <c r="C18" s="588"/>
    </row>
    <row r="19" spans="1:3" ht="18">
      <c r="A19" s="822"/>
      <c r="C19" s="588"/>
    </row>
    <row r="21" spans="1:3" ht="18">
      <c r="A21" s="829" t="s">
        <v>63</v>
      </c>
      <c r="B21" s="610"/>
      <c r="C21" s="612"/>
    </row>
    <row r="22" spans="1:3" ht="15.75">
      <c r="A22" s="648" t="s">
        <v>0</v>
      </c>
      <c r="B22" s="259"/>
      <c r="C22" s="370"/>
    </row>
    <row r="23" spans="1:3" ht="15.75">
      <c r="A23" s="649" t="s">
        <v>433</v>
      </c>
      <c r="B23" s="830"/>
      <c r="C23" s="370"/>
    </row>
    <row r="24" spans="1:3" ht="15.75">
      <c r="A24" s="161" t="s">
        <v>65</v>
      </c>
      <c r="B24" s="830"/>
      <c r="C24" s="370"/>
    </row>
    <row r="25" spans="1:3" ht="15.75">
      <c r="A25" s="647" t="s">
        <v>66</v>
      </c>
      <c r="B25" s="830"/>
    </row>
    <row r="26" spans="1:3" ht="15.75">
      <c r="A26" s="161" t="s">
        <v>83</v>
      </c>
      <c r="B26" s="830"/>
    </row>
  </sheetData>
  <customSheetViews>
    <customSheetView guid="{8E2DF192-20FD-40DB-8385-493ED9B1C2BF}" scale="85" showGridLines="0" topLeftCell="A4">
      <selection activeCell="D25" sqref="D25"/>
      <pageMargins left="0.7" right="0.7" top="0.75" bottom="0.75" header="0.3" footer="0.3"/>
      <pageSetup scale="65" orientation="landscape" r:id="rId1"/>
    </customSheetView>
    <customSheetView guid="{3DA74F3E-F145-470D-BDA0-4288A858AFDF}" scale="85" showGridLines="0">
      <selection activeCell="E21" sqref="E21"/>
      <pageMargins left="0.7" right="0.7" top="0.75" bottom="0.75" header="0.3" footer="0.3"/>
      <pageSetup scale="65" orientation="landscape" r:id="rId2"/>
    </customSheetView>
    <customSheetView guid="{3E9A2BAE-164D-47A0-8104-C7D4E0A4EAEF}" scale="85" showGridLines="0">
      <selection activeCell="E21" sqref="E21"/>
      <pageMargins left="0.7" right="0.7" top="0.75" bottom="0.75" header="0.3" footer="0.3"/>
      <pageSetup scale="65" orientation="landscape" r:id="rId3"/>
    </customSheetView>
    <customSheetView guid="{B9C309E4-7299-4CD5-AAAB-CF9542D1540F}" scale="85" showGridLines="0">
      <selection activeCell="F14" sqref="F14"/>
      <pageMargins left="0.7" right="0.7" top="0.75" bottom="0.75" header="0.3" footer="0.3"/>
      <pageSetup scale="65" orientation="landscape"/>
    </customSheetView>
    <customSheetView guid="{C00304E5-BAC8-4C34-B3D2-AD7EACE0CB92}" scale="85" showGridLines="0">
      <selection activeCell="F14" sqref="F14"/>
      <pageMargins left="0.7" right="0.7" top="0.75" bottom="0.75" header="0.3" footer="0.3"/>
      <pageSetup scale="65" orientation="landscape"/>
    </customSheetView>
    <customSheetView guid="{93A7AE30-CF2C-4CF1-930B-9425B5F5817D}" scale="85" showGridLines="0">
      <selection activeCell="F14" sqref="F14"/>
      <pageMargins left="0.7" right="0.7" top="0.75" bottom="0.75" header="0.3" footer="0.3"/>
      <pageSetup scale="65" orientation="landscape"/>
    </customSheetView>
    <customSheetView guid="{D7835D66-B13D-4A90-85BF-DC3ACE120431}" scale="85" showGridLines="0">
      <selection activeCell="F14" sqref="F14"/>
      <pageMargins left="0.7" right="0.7" top="0.75" bottom="0.75" header="0.3" footer="0.3"/>
      <pageSetup scale="65" orientation="landscape"/>
    </customSheetView>
    <customSheetView guid="{88931C49-9137-4FED-AEBA-55DC84EE773E}" scale="85" showGridLines="0">
      <selection activeCell="G12" sqref="G12"/>
      <pageMargins left="0.7" right="0.7" top="0.75" bottom="0.75" header="0.3" footer="0.3"/>
      <pageSetup scale="65" orientation="landscape"/>
    </customSheetView>
    <customSheetView guid="{CEA7FD87-719A-426A-B06E-9D4E99783EED}" scale="85" showGridLines="0">
      <selection activeCell="D9" sqref="D9:F9"/>
      <pageMargins left="0.7" right="0.7" top="0.75" bottom="0.75" header="0.3" footer="0.3"/>
      <pageSetup scale="65" orientation="landscape"/>
    </customSheetView>
    <customSheetView guid="{23D6460C-E645-4432-B260-E5EED77E92F3}" scale="85" showGridLines="0">
      <selection activeCell="E16" sqref="E16"/>
      <pageMargins left="0.7" right="0.7" top="0.75" bottom="0.75" header="0.3" footer="0.3"/>
      <pageSetup scale="65" orientation="landscape"/>
    </customSheetView>
    <customSheetView guid="{A0571078-F8D9-4419-99DA-CC05A0A8884F}" scale="85" showGridLines="0" topLeftCell="A7">
      <selection activeCell="I24" sqref="I24"/>
      <pageMargins left="0.7" right="0.7" top="0.75" bottom="0.75" header="0.3" footer="0.3"/>
      <pageSetup scale="65" orientation="landscape"/>
    </customSheetView>
    <customSheetView guid="{4BAB3EE4-9C54-4B90-B433-C200B8083694}" scale="85" showGridLines="0">
      <selection activeCell="E16" sqref="E16"/>
      <pageMargins left="0.7" right="0.7" top="0.75" bottom="0.75" header="0.3" footer="0.3"/>
      <pageSetup scale="65" orientation="landscape"/>
    </customSheetView>
    <customSheetView guid="{DB8C7FDF-A076-429E-9C69-19F5346810D2}" scale="85" showGridLines="0">
      <selection activeCell="F14" sqref="F14"/>
      <pageMargins left="0.7" right="0.7" top="0.75" bottom="0.75" header="0.3" footer="0.3"/>
      <pageSetup scale="65" orientation="landscape"/>
    </customSheetView>
    <customSheetView guid="{6D779134-8889-443F-9ACA-8D735092180D}" scale="85" showGridLines="0">
      <selection activeCell="F23" sqref="F23"/>
      <pageMargins left="0.7" right="0.7" top="0.75" bottom="0.75" header="0.3" footer="0.3"/>
      <pageSetup scale="65" orientation="landscape" r:id="rId4"/>
    </customSheetView>
    <customSheetView guid="{36EED012-CDEF-4DC1-8A77-CC61E5DDA9AF}" scale="85" showGridLines="0">
      <selection activeCell="F22" sqref="F22"/>
      <pageMargins left="0.7" right="0.7" top="0.75" bottom="0.75" header="0.3" footer="0.3"/>
      <pageSetup scale="65" orientation="landscape" r:id="rId5"/>
    </customSheetView>
    <customSheetView guid="{C6EA2456-9077-41F6-8AD1-2B98609E6968}" scale="85" showGridLines="0" topLeftCell="A4">
      <selection activeCell="A26" sqref="A26"/>
      <pageMargins left="0.7" right="0.7" top="0.75" bottom="0.75" header="0.3" footer="0.3"/>
      <pageSetup scale="65" orientation="landscape" r:id="rId6"/>
    </customSheetView>
    <customSheetView guid="{77C6715E-78A8-45AF-BBE5-55C648F3FD39}" scale="85" showGridLines="0">
      <selection activeCell="A6" sqref="A6:F15"/>
      <pageMargins left="0.7" right="0.7" top="0.75" bottom="0.75" header="0.3" footer="0.3"/>
      <pageSetup scale="65" orientation="landscape" r:id="rId7"/>
    </customSheetView>
    <customSheetView guid="{D73C7D54-4891-4237-9750-225D2462AB34}" scale="85" showGridLines="0" topLeftCell="A7">
      <selection activeCell="G19" sqref="G19"/>
      <pageMargins left="0.7" right="0.7" top="0.75" bottom="0.75" header="0.3" footer="0.3"/>
      <pageSetup scale="65" orientation="landscape" r:id="rId8"/>
    </customSheetView>
    <customSheetView guid="{035FD7B7-E407-47C6-82D2-F16A7036DEE3}" scale="85" showGridLines="0">
      <selection activeCell="G19" sqref="G19"/>
      <pageMargins left="0.7" right="0.7" top="0.75" bottom="0.75" header="0.3" footer="0.3"/>
      <pageSetup scale="65" orientation="landscape" r:id="rId9"/>
    </customSheetView>
  </customSheetViews>
  <hyperlinks>
    <hyperlink ref="A4" location="MENU!A1" display="BACK TO MENU" xr:uid="{00000000-0004-0000-0E00-000000000000}"/>
  </hyperlinks>
  <pageMargins left="0.7" right="0.7" top="0.75" bottom="0.75" header="0.3" footer="0.3"/>
  <pageSetup scale="65" orientation="landscape" r:id="rId10"/>
  <drawing r:id="rId11"/>
  <legacyDrawing r:id="rId1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75"/>
  <sheetViews>
    <sheetView showGridLines="0" topLeftCell="A51" zoomScale="85" zoomScaleNormal="85" workbookViewId="0">
      <selection activeCell="E56" sqref="E56"/>
    </sheetView>
  </sheetViews>
  <sheetFormatPr defaultColWidth="8.875" defaultRowHeight="14.25"/>
  <cols>
    <col min="1" max="1" width="20.625" style="317" customWidth="1"/>
    <col min="2" max="2" width="11.75" style="317" customWidth="1"/>
    <col min="3" max="3" width="8.875" style="317" customWidth="1"/>
    <col min="4" max="4" width="13.375" style="317" customWidth="1"/>
    <col min="5" max="5" width="16.25" style="318" customWidth="1"/>
    <col min="6" max="6" width="30.5" style="318" customWidth="1"/>
    <col min="7" max="7" width="30" style="318" customWidth="1"/>
    <col min="8" max="8" width="17.5" style="317" customWidth="1"/>
    <col min="9" max="9" width="15.125" style="317" customWidth="1"/>
    <col min="10" max="10" width="13.5" style="317" customWidth="1"/>
    <col min="11" max="11" width="11.125" style="317" customWidth="1"/>
    <col min="12" max="16384" width="8.875" style="317"/>
  </cols>
  <sheetData>
    <row r="1" spans="1:12" ht="24.95" customHeight="1">
      <c r="A1" s="1072" t="s">
        <v>0</v>
      </c>
      <c r="B1" s="1072"/>
      <c r="C1" s="1072"/>
      <c r="D1" s="1072"/>
      <c r="E1" s="1072"/>
      <c r="F1" s="1072"/>
      <c r="G1" s="1072"/>
      <c r="H1" s="1072"/>
      <c r="I1" s="1072"/>
      <c r="J1" s="357"/>
      <c r="K1" s="320"/>
    </row>
    <row r="2" spans="1:12" ht="24.95" customHeight="1">
      <c r="A2" s="1072"/>
      <c r="B2" s="1072"/>
      <c r="C2" s="1072"/>
      <c r="D2" s="1072"/>
      <c r="E2" s="1072"/>
      <c r="F2" s="1072"/>
      <c r="G2" s="1072"/>
      <c r="H2" s="1072"/>
      <c r="I2" s="1072"/>
      <c r="J2" s="357"/>
      <c r="K2" s="320"/>
    </row>
    <row r="3" spans="1:12" ht="15" customHeight="1">
      <c r="A3" s="320"/>
      <c r="B3" s="320"/>
      <c r="C3" s="320"/>
      <c r="D3" s="321"/>
      <c r="E3" s="321"/>
      <c r="F3" s="321"/>
      <c r="G3" s="321"/>
      <c r="H3" s="321"/>
      <c r="I3" s="321"/>
      <c r="J3" s="321"/>
      <c r="K3" s="320"/>
    </row>
    <row r="4" spans="1:12" s="316" customFormat="1" ht="20.100000000000001" customHeight="1">
      <c r="B4" s="322"/>
      <c r="C4" s="322"/>
      <c r="D4" s="1092" t="s">
        <v>197</v>
      </c>
      <c r="E4" s="1092"/>
      <c r="F4" s="1092"/>
      <c r="G4" s="322"/>
      <c r="H4" s="322"/>
      <c r="I4" s="322"/>
      <c r="J4" s="322"/>
      <c r="K4" s="322"/>
    </row>
    <row r="5" spans="1:12" ht="15" customHeight="1">
      <c r="A5" s="323"/>
      <c r="B5" s="323"/>
      <c r="C5" s="323"/>
      <c r="D5" s="323"/>
      <c r="E5" s="1004" t="s">
        <v>331</v>
      </c>
      <c r="F5" s="323"/>
      <c r="G5" s="324" t="s">
        <v>85</v>
      </c>
      <c r="H5" s="325" t="e">
        <f>'KTX1'!D5</f>
        <v>#REF!</v>
      </c>
      <c r="I5" s="323"/>
      <c r="K5" s="323"/>
    </row>
    <row r="6" spans="1:12" s="316" customFormat="1" ht="20.100000000000001" customHeight="1">
      <c r="A6" s="13" t="s">
        <v>68</v>
      </c>
      <c r="B6" s="326"/>
      <c r="C6" s="326"/>
      <c r="D6" s="327"/>
      <c r="E6" s="328"/>
      <c r="F6" s="329"/>
      <c r="G6" s="329"/>
      <c r="J6" s="316" t="s">
        <v>97</v>
      </c>
    </row>
    <row r="7" spans="1:12" s="172" customFormat="1" ht="15" customHeight="1">
      <c r="B7" s="330"/>
      <c r="C7" s="330"/>
      <c r="D7" s="317"/>
      <c r="E7" s="317"/>
      <c r="F7" s="317"/>
      <c r="G7" s="317"/>
      <c r="H7" s="317"/>
      <c r="I7" s="317"/>
      <c r="J7" s="317"/>
      <c r="K7" s="317"/>
    </row>
    <row r="8" spans="1:12" s="172" customFormat="1" ht="39.950000000000003" customHeight="1">
      <c r="A8" s="1106" t="s">
        <v>72</v>
      </c>
      <c r="B8" s="1101" t="s">
        <v>198</v>
      </c>
      <c r="C8" s="1108"/>
      <c r="D8" s="331" t="s">
        <v>98</v>
      </c>
      <c r="E8" s="332" t="s">
        <v>71</v>
      </c>
      <c r="F8" s="1113" t="s">
        <v>199</v>
      </c>
      <c r="G8" s="1111" t="s">
        <v>71</v>
      </c>
      <c r="H8" s="1112"/>
      <c r="I8" s="358"/>
    </row>
    <row r="9" spans="1:12" s="172" customFormat="1" ht="39.950000000000003" customHeight="1">
      <c r="A9" s="1107"/>
      <c r="B9" s="1109"/>
      <c r="C9" s="1110"/>
      <c r="D9" s="332" t="s">
        <v>26</v>
      </c>
      <c r="E9" s="333" t="s">
        <v>181</v>
      </c>
      <c r="F9" s="1114"/>
      <c r="G9" s="334" t="s">
        <v>181</v>
      </c>
      <c r="H9" s="335" t="s">
        <v>200</v>
      </c>
      <c r="I9" s="358"/>
      <c r="J9" s="1105"/>
      <c r="K9" s="1105"/>
      <c r="L9" s="1105"/>
    </row>
    <row r="10" spans="1:12" s="172" customFormat="1" ht="20.100000000000001" customHeight="1">
      <c r="A10" s="26"/>
      <c r="B10" s="1115" t="str">
        <f>'Port Klang West &amp; Pasir Gudang '!B10</f>
        <v>060S</v>
      </c>
      <c r="C10" s="1116"/>
      <c r="D10" s="775"/>
      <c r="E10" s="775"/>
      <c r="F10" s="345" t="s">
        <v>415</v>
      </c>
      <c r="G10" s="336">
        <v>44471</v>
      </c>
      <c r="H10" s="336">
        <f>G10+4</f>
        <v>44475</v>
      </c>
      <c r="I10" s="358" t="s">
        <v>201</v>
      </c>
    </row>
    <row r="11" spans="1:12" s="172" customFormat="1" ht="20.100000000000001" customHeight="1">
      <c r="A11" s="27" t="str">
        <f>'Port Klang West &amp; Pasir Gudang '!A10</f>
        <v>CAPE FAWLEY</v>
      </c>
      <c r="B11" s="1117"/>
      <c r="C11" s="1118"/>
      <c r="D11" s="774">
        <f>'Port Klang West &amp; Pasir Gudang '!C10</f>
        <v>44465</v>
      </c>
      <c r="E11" s="774">
        <f>D11+4</f>
        <v>44469</v>
      </c>
      <c r="F11" s="718" t="s">
        <v>211</v>
      </c>
      <c r="G11" s="337">
        <v>44475</v>
      </c>
      <c r="H11" s="337">
        <f>G11+4</f>
        <v>44479</v>
      </c>
      <c r="I11" s="358" t="s">
        <v>330</v>
      </c>
    </row>
    <row r="12" spans="1:12" s="172" customFormat="1" ht="20.100000000000001" customHeight="1">
      <c r="A12" s="24"/>
      <c r="B12" s="1117"/>
      <c r="C12" s="1118"/>
      <c r="D12" s="1010"/>
      <c r="E12" s="776"/>
      <c r="F12" s="699" t="s">
        <v>211</v>
      </c>
      <c r="G12" s="338">
        <v>44471</v>
      </c>
      <c r="H12" s="338">
        <f>G12+4</f>
        <v>44475</v>
      </c>
      <c r="I12" s="358" t="s">
        <v>202</v>
      </c>
    </row>
    <row r="13" spans="1:12" s="172" customFormat="1" ht="20.100000000000001" customHeight="1">
      <c r="A13" s="26"/>
      <c r="B13" s="1115" t="str">
        <f>'Port Klang West &amp; Pasir Gudang '!B11</f>
        <v>113S</v>
      </c>
      <c r="C13" s="1116"/>
      <c r="D13" s="1011"/>
      <c r="E13" s="22"/>
      <c r="F13" s="345" t="s">
        <v>211</v>
      </c>
      <c r="G13" s="336">
        <f>G10+7</f>
        <v>44478</v>
      </c>
      <c r="H13" s="336">
        <f>G13+4</f>
        <v>44482</v>
      </c>
      <c r="I13" s="358"/>
    </row>
    <row r="14" spans="1:12" s="172" customFormat="1" ht="20.100000000000001" customHeight="1">
      <c r="A14" s="27" t="str">
        <f>'Port Klang West &amp; Pasir Gudang '!A11</f>
        <v>GREEN HORIZON</v>
      </c>
      <c r="B14" s="1117"/>
      <c r="C14" s="1118"/>
      <c r="D14" s="28">
        <f t="shared" ref="D14:E14" si="0">D11+7</f>
        <v>44472</v>
      </c>
      <c r="E14" s="28">
        <f t="shared" si="0"/>
        <v>44476</v>
      </c>
      <c r="F14" s="718" t="s">
        <v>211</v>
      </c>
      <c r="G14" s="337">
        <f t="shared" ref="G14:G27" si="1">G11+7</f>
        <v>44482</v>
      </c>
      <c r="H14" s="337">
        <f>H11+7</f>
        <v>44486</v>
      </c>
      <c r="I14" s="358"/>
    </row>
    <row r="15" spans="1:12" s="172" customFormat="1" ht="20.100000000000001" customHeight="1">
      <c r="A15" s="24"/>
      <c r="B15" s="1117"/>
      <c r="C15" s="1118"/>
      <c r="D15" s="25"/>
      <c r="E15" s="25"/>
      <c r="F15" s="699" t="s">
        <v>211</v>
      </c>
      <c r="G15" s="338">
        <f t="shared" si="1"/>
        <v>44478</v>
      </c>
      <c r="H15" s="338">
        <f>H12+7</f>
        <v>44482</v>
      </c>
      <c r="I15" s="358"/>
    </row>
    <row r="16" spans="1:12" s="172" customFormat="1" ht="20.100000000000001" customHeight="1">
      <c r="A16" s="26"/>
      <c r="B16" s="1115" t="str">
        <f>'Port Klang West &amp; Pasir Gudang '!B12</f>
        <v>176S</v>
      </c>
      <c r="C16" s="1116"/>
      <c r="D16" s="22"/>
      <c r="E16" s="22"/>
      <c r="F16" s="345" t="s">
        <v>494</v>
      </c>
      <c r="G16" s="336">
        <f>G13+7</f>
        <v>44485</v>
      </c>
      <c r="H16" s="336">
        <f>G16+4</f>
        <v>44489</v>
      </c>
      <c r="I16" s="358"/>
    </row>
    <row r="17" spans="1:9" s="172" customFormat="1" ht="20.100000000000001" customHeight="1">
      <c r="A17" s="27" t="str">
        <f>'Port Klang West &amp; Pasir Gudang '!A12</f>
        <v>SANTA LOUKIA</v>
      </c>
      <c r="B17" s="1117"/>
      <c r="C17" s="1118"/>
      <c r="D17" s="28">
        <f>D14+7</f>
        <v>44479</v>
      </c>
      <c r="E17" s="28">
        <f t="shared" ref="E17" si="2">E14+7</f>
        <v>44483</v>
      </c>
      <c r="F17" s="718" t="s">
        <v>211</v>
      </c>
      <c r="G17" s="337">
        <f t="shared" si="1"/>
        <v>44489</v>
      </c>
      <c r="H17" s="337">
        <f>H14+7</f>
        <v>44493</v>
      </c>
      <c r="I17" s="358"/>
    </row>
    <row r="18" spans="1:9" s="172" customFormat="1" ht="20.100000000000001" customHeight="1">
      <c r="A18" s="24"/>
      <c r="B18" s="1119"/>
      <c r="C18" s="1120"/>
      <c r="D18" s="25"/>
      <c r="E18" s="25"/>
      <c r="F18" s="699" t="s">
        <v>211</v>
      </c>
      <c r="G18" s="338">
        <f t="shared" si="1"/>
        <v>44485</v>
      </c>
      <c r="H18" s="338">
        <f>H15+7</f>
        <v>44489</v>
      </c>
      <c r="I18" s="358"/>
    </row>
    <row r="19" spans="1:9" s="172" customFormat="1" ht="20.100000000000001" customHeight="1">
      <c r="A19" s="27"/>
      <c r="B19" s="1115" t="str">
        <f>'Port Klang West &amp; Pasir Gudang '!B13</f>
        <v>061S</v>
      </c>
      <c r="C19" s="1116"/>
      <c r="D19" s="22"/>
      <c r="E19" s="22"/>
      <c r="F19" s="345" t="s">
        <v>211</v>
      </c>
      <c r="G19" s="336">
        <f>G16+7</f>
        <v>44492</v>
      </c>
      <c r="H19" s="336">
        <f>G19+4</f>
        <v>44496</v>
      </c>
      <c r="I19" s="358"/>
    </row>
    <row r="20" spans="1:9" s="172" customFormat="1" ht="20.100000000000001" customHeight="1">
      <c r="A20" s="27" t="str">
        <f>'Port Klang West &amp; Pasir Gudang '!A13</f>
        <v>CAPE FAWLEY</v>
      </c>
      <c r="B20" s="1117"/>
      <c r="C20" s="1118"/>
      <c r="D20" s="28">
        <f>D17+7</f>
        <v>44486</v>
      </c>
      <c r="E20" s="28">
        <f t="shared" ref="E20" si="3">E17+7</f>
        <v>44490</v>
      </c>
      <c r="F20" s="718" t="s">
        <v>211</v>
      </c>
      <c r="G20" s="337">
        <f t="shared" si="1"/>
        <v>44496</v>
      </c>
      <c r="H20" s="337">
        <f>H17+7</f>
        <v>44500</v>
      </c>
      <c r="I20" s="358"/>
    </row>
    <row r="21" spans="1:9" s="172" customFormat="1" ht="20.100000000000001" customHeight="1">
      <c r="A21" s="27"/>
      <c r="B21" s="1119"/>
      <c r="C21" s="1120"/>
      <c r="D21" s="25"/>
      <c r="E21" s="25"/>
      <c r="F21" s="699" t="s">
        <v>211</v>
      </c>
      <c r="G21" s="338">
        <f t="shared" si="1"/>
        <v>44492</v>
      </c>
      <c r="H21" s="338">
        <f>H18+7</f>
        <v>44496</v>
      </c>
      <c r="I21" s="358"/>
    </row>
    <row r="22" spans="1:9" s="172" customFormat="1" ht="20.100000000000001" customHeight="1">
      <c r="A22" s="26"/>
      <c r="B22" s="1115" t="str">
        <f>'Port Klang West &amp; Pasir Gudang '!B14</f>
        <v>114S</v>
      </c>
      <c r="C22" s="1116"/>
      <c r="D22" s="22"/>
      <c r="E22" s="22"/>
      <c r="F22" s="345" t="s">
        <v>495</v>
      </c>
      <c r="G22" s="336">
        <f>G19+7</f>
        <v>44499</v>
      </c>
      <c r="H22" s="336">
        <f>G22+4</f>
        <v>44503</v>
      </c>
      <c r="I22" s="358"/>
    </row>
    <row r="23" spans="1:9" s="172" customFormat="1" ht="20.100000000000001" customHeight="1">
      <c r="A23" s="27" t="str">
        <f>'Port Klang West &amp; Pasir Gudang '!A14</f>
        <v>GREEN HORIZON</v>
      </c>
      <c r="B23" s="1117"/>
      <c r="C23" s="1118"/>
      <c r="D23" s="28">
        <f>D20+7</f>
        <v>44493</v>
      </c>
      <c r="E23" s="28">
        <f t="shared" ref="E23" si="4">E20+7</f>
        <v>44497</v>
      </c>
      <c r="F23" s="718" t="s">
        <v>211</v>
      </c>
      <c r="G23" s="337">
        <f t="shared" si="1"/>
        <v>44503</v>
      </c>
      <c r="H23" s="337">
        <f>H20+7</f>
        <v>44507</v>
      </c>
      <c r="I23" s="358"/>
    </row>
    <row r="24" spans="1:9" s="172" customFormat="1" ht="20.100000000000001" customHeight="1">
      <c r="A24" s="24"/>
      <c r="B24" s="1119"/>
      <c r="C24" s="1120"/>
      <c r="D24" s="25"/>
      <c r="E24" s="25"/>
      <c r="F24" s="699" t="s">
        <v>211</v>
      </c>
      <c r="G24" s="338">
        <f t="shared" si="1"/>
        <v>44499</v>
      </c>
      <c r="H24" s="338">
        <f>H21+7</f>
        <v>44503</v>
      </c>
      <c r="I24" s="358"/>
    </row>
    <row r="25" spans="1:9" s="172" customFormat="1" ht="20.100000000000001" customHeight="1">
      <c r="A25" s="26"/>
      <c r="B25" s="1117" t="str">
        <f>'Port Klang West &amp; Pasir Gudang '!B15</f>
        <v>177S</v>
      </c>
      <c r="C25" s="1118"/>
      <c r="D25" s="22"/>
      <c r="E25" s="22"/>
      <c r="F25" s="345" t="s">
        <v>211</v>
      </c>
      <c r="G25" s="336">
        <f>G22+7</f>
        <v>44506</v>
      </c>
      <c r="H25" s="336">
        <f>G25+4</f>
        <v>44510</v>
      </c>
      <c r="I25" s="358"/>
    </row>
    <row r="26" spans="1:9" s="172" customFormat="1" ht="20.100000000000001" customHeight="1">
      <c r="A26" s="27" t="str">
        <f>'Port Klang West &amp; Pasir Gudang '!A15</f>
        <v>SANTA LOUKIA</v>
      </c>
      <c r="B26" s="1117"/>
      <c r="C26" s="1118"/>
      <c r="D26" s="28">
        <f>D23+7</f>
        <v>44500</v>
      </c>
      <c r="E26" s="28">
        <f t="shared" ref="E26" si="5">E23+7</f>
        <v>44504</v>
      </c>
      <c r="F26" s="718" t="s">
        <v>211</v>
      </c>
      <c r="G26" s="337">
        <f t="shared" si="1"/>
        <v>44510</v>
      </c>
      <c r="H26" s="337">
        <f>H23+7</f>
        <v>44514</v>
      </c>
      <c r="I26" s="358"/>
    </row>
    <row r="27" spans="1:9" s="172" customFormat="1" ht="20.100000000000001" customHeight="1">
      <c r="A27" s="24"/>
      <c r="B27" s="1121"/>
      <c r="C27" s="1122"/>
      <c r="D27" s="25"/>
      <c r="E27" s="25"/>
      <c r="F27" s="699" t="s">
        <v>211</v>
      </c>
      <c r="G27" s="338">
        <f t="shared" si="1"/>
        <v>44506</v>
      </c>
      <c r="H27" s="338">
        <f>H24+7</f>
        <v>44510</v>
      </c>
      <c r="I27" s="358"/>
    </row>
    <row r="28" spans="1:9" s="172" customFormat="1" ht="15" customHeight="1">
      <c r="E28" s="256" t="s">
        <v>82</v>
      </c>
      <c r="F28" s="339"/>
      <c r="G28" s="339"/>
    </row>
    <row r="29" spans="1:9" s="172" customFormat="1" ht="15" customHeight="1">
      <c r="A29" s="201" t="s">
        <v>81</v>
      </c>
      <c r="B29" s="202"/>
      <c r="C29" s="202"/>
      <c r="D29" s="202"/>
      <c r="E29" s="204"/>
    </row>
    <row r="30" spans="1:9" s="172" customFormat="1" ht="15" customHeight="1">
      <c r="A30" s="205" t="s">
        <v>140</v>
      </c>
      <c r="B30" s="340"/>
      <c r="C30" s="340"/>
      <c r="D30" s="205" t="s">
        <v>203</v>
      </c>
      <c r="E30" s="207"/>
    </row>
    <row r="31" spans="1:9" s="172" customFormat="1" ht="15" customHeight="1">
      <c r="A31" s="265"/>
      <c r="B31" s="206"/>
      <c r="C31" s="206"/>
      <c r="D31" s="265"/>
      <c r="E31" s="207"/>
    </row>
    <row r="32" spans="1:9" s="172" customFormat="1" ht="28.5" customHeight="1">
      <c r="A32" s="265"/>
      <c r="B32" s="206"/>
      <c r="C32" s="206"/>
      <c r="D32" s="1092"/>
      <c r="E32" s="1092"/>
      <c r="F32" s="1092"/>
    </row>
    <row r="33" spans="1:10" s="172" customFormat="1" ht="15" customHeight="1">
      <c r="A33" s="265"/>
      <c r="B33" s="206"/>
      <c r="C33" s="206"/>
      <c r="D33" s="1092" t="s">
        <v>204</v>
      </c>
      <c r="E33" s="1092"/>
      <c r="F33" s="1092"/>
    </row>
    <row r="34" spans="1:10" s="172" customFormat="1" ht="15" customHeight="1">
      <c r="A34" s="265"/>
      <c r="B34" s="206"/>
      <c r="C34" s="206"/>
      <c r="D34" s="1003"/>
      <c r="E34" s="1004" t="s">
        <v>331</v>
      </c>
    </row>
    <row r="35" spans="1:10" s="172" customFormat="1" ht="15" customHeight="1">
      <c r="A35" s="265"/>
      <c r="B35" s="206"/>
      <c r="C35" s="206"/>
      <c r="D35" s="265"/>
      <c r="E35" s="207"/>
    </row>
    <row r="36" spans="1:10" s="172" customFormat="1" ht="15" customHeight="1">
      <c r="A36" s="1100" t="s">
        <v>72</v>
      </c>
      <c r="B36" s="341" t="s">
        <v>123</v>
      </c>
      <c r="C36" s="1093" t="s">
        <v>205</v>
      </c>
      <c r="D36" s="1094"/>
      <c r="E36" s="1095"/>
      <c r="F36" s="279" t="s">
        <v>71</v>
      </c>
      <c r="G36" s="1102" t="s">
        <v>199</v>
      </c>
      <c r="H36" s="1104" t="s">
        <v>206</v>
      </c>
      <c r="I36" s="1104" t="s">
        <v>207</v>
      </c>
      <c r="J36" s="358"/>
    </row>
    <row r="37" spans="1:10" s="172" customFormat="1" ht="15" customHeight="1">
      <c r="A37" s="1101"/>
      <c r="B37" s="342" t="s">
        <v>208</v>
      </c>
      <c r="C37" s="1096"/>
      <c r="D37" s="1097"/>
      <c r="E37" s="1098"/>
      <c r="F37" s="343" t="s">
        <v>44</v>
      </c>
      <c r="G37" s="1103"/>
      <c r="H37" s="1104"/>
      <c r="I37" s="1104"/>
      <c r="J37" s="358"/>
    </row>
    <row r="38" spans="1:10" s="172" customFormat="1" ht="23.25" customHeight="1">
      <c r="A38" s="694" t="s">
        <v>374</v>
      </c>
      <c r="B38" s="44" t="s">
        <v>420</v>
      </c>
      <c r="C38" s="45" t="s">
        <v>209</v>
      </c>
      <c r="D38" s="46">
        <v>44471</v>
      </c>
      <c r="E38" s="47" t="s">
        <v>23</v>
      </c>
      <c r="F38" s="682">
        <f>D38+2</f>
        <v>44473</v>
      </c>
      <c r="G38" s="345" t="s">
        <v>496</v>
      </c>
      <c r="H38" s="336">
        <v>44473</v>
      </c>
      <c r="I38" s="336">
        <f>H38+5</f>
        <v>44478</v>
      </c>
      <c r="J38" s="359" t="s">
        <v>201</v>
      </c>
    </row>
    <row r="39" spans="1:10" s="172" customFormat="1" ht="23.25" customHeight="1">
      <c r="A39" s="1013" t="str">
        <f>A11</f>
        <v>CAPE FAWLEY</v>
      </c>
      <c r="B39" s="50" t="str">
        <f>B10</f>
        <v>060S</v>
      </c>
      <c r="C39" s="51" t="s">
        <v>210</v>
      </c>
      <c r="D39" s="52">
        <f>D11</f>
        <v>44465</v>
      </c>
      <c r="E39" s="53" t="s">
        <v>26</v>
      </c>
      <c r="F39" s="52">
        <f>D39+2</f>
        <v>44467</v>
      </c>
      <c r="G39" s="718" t="s">
        <v>211</v>
      </c>
      <c r="H39" s="337">
        <v>44476</v>
      </c>
      <c r="I39" s="337">
        <f>H39+4</f>
        <v>44480</v>
      </c>
      <c r="J39" s="360" t="s">
        <v>330</v>
      </c>
    </row>
    <row r="40" spans="1:10" s="172" customFormat="1" ht="23.25" customHeight="1">
      <c r="A40" s="1015" t="s">
        <v>357</v>
      </c>
      <c r="B40" s="57"/>
      <c r="C40" s="58" t="s">
        <v>210</v>
      </c>
      <c r="D40" s="59">
        <v>44464</v>
      </c>
      <c r="E40" s="60" t="s">
        <v>41</v>
      </c>
      <c r="F40" s="59">
        <f>D40+4</f>
        <v>44468</v>
      </c>
      <c r="G40" s="337"/>
      <c r="H40" s="337"/>
      <c r="I40" s="337"/>
      <c r="J40" s="360"/>
    </row>
    <row r="41" spans="1:10" s="172" customFormat="1" ht="23.25" customHeight="1">
      <c r="A41" s="61" t="str">
        <f>'Jakarta (Direct)'!A9</f>
        <v>CSCL LIMA</v>
      </c>
      <c r="B41" s="62" t="str">
        <f>'Jakarta (Direct)'!B9</f>
        <v>115S</v>
      </c>
      <c r="C41" s="63" t="s">
        <v>210</v>
      </c>
      <c r="D41" s="64">
        <f>'Jakarta (Direct)'!C9</f>
        <v>44466</v>
      </c>
      <c r="E41" s="65" t="s">
        <v>41</v>
      </c>
      <c r="F41" s="64">
        <f>D41+2</f>
        <v>44468</v>
      </c>
      <c r="G41" s="699" t="s">
        <v>500</v>
      </c>
      <c r="H41" s="338">
        <v>44472</v>
      </c>
      <c r="I41" s="344">
        <f>H41+4</f>
        <v>44476</v>
      </c>
      <c r="J41" s="361" t="s">
        <v>202</v>
      </c>
    </row>
    <row r="42" spans="1:10" s="172" customFormat="1" ht="23.25" customHeight="1">
      <c r="A42" s="694" t="s">
        <v>211</v>
      </c>
      <c r="B42" s="44"/>
      <c r="C42" s="45" t="s">
        <v>210</v>
      </c>
      <c r="D42" s="46">
        <f t="shared" ref="D42:D61" si="6">D38+7</f>
        <v>44478</v>
      </c>
      <c r="E42" s="47" t="s">
        <v>23</v>
      </c>
      <c r="F42" s="46">
        <f>D42+2</f>
        <v>44480</v>
      </c>
      <c r="G42" s="345" t="s">
        <v>211</v>
      </c>
      <c r="H42" s="336">
        <f>H38+7</f>
        <v>44480</v>
      </c>
      <c r="I42" s="336">
        <f>H42+5</f>
        <v>44485</v>
      </c>
      <c r="J42" s="358"/>
    </row>
    <row r="43" spans="1:10" s="172" customFormat="1" ht="23.25" customHeight="1">
      <c r="A43" s="1013" t="str">
        <f>A14</f>
        <v>GREEN HORIZON</v>
      </c>
      <c r="B43" s="50" t="str">
        <f>B13</f>
        <v>113S</v>
      </c>
      <c r="C43" s="51" t="s">
        <v>210</v>
      </c>
      <c r="D43" s="52">
        <f t="shared" si="6"/>
        <v>44472</v>
      </c>
      <c r="E43" s="53" t="s">
        <v>26</v>
      </c>
      <c r="F43" s="52">
        <f>F39+7</f>
        <v>44474</v>
      </c>
      <c r="G43" s="718" t="s">
        <v>211</v>
      </c>
      <c r="H43" s="337">
        <f>H39+7</f>
        <v>44483</v>
      </c>
      <c r="I43" s="337">
        <f>H43+4</f>
        <v>44487</v>
      </c>
      <c r="J43" s="358"/>
    </row>
    <row r="44" spans="1:10" s="172" customFormat="1" ht="23.25" customHeight="1">
      <c r="A44" s="1015" t="s">
        <v>374</v>
      </c>
      <c r="B44" s="57" t="s">
        <v>420</v>
      </c>
      <c r="C44" s="58" t="s">
        <v>210</v>
      </c>
      <c r="D44" s="59">
        <f t="shared" si="6"/>
        <v>44471</v>
      </c>
      <c r="E44" s="60" t="s">
        <v>41</v>
      </c>
      <c r="F44" s="59">
        <f>D44+4</f>
        <v>44475</v>
      </c>
      <c r="G44" s="337"/>
      <c r="H44" s="337"/>
      <c r="I44" s="337"/>
      <c r="J44" s="358"/>
    </row>
    <row r="45" spans="1:10" s="172" customFormat="1" ht="23.25" customHeight="1">
      <c r="A45" s="61" t="str">
        <f>'Jakarta (Direct)'!A10</f>
        <v>SINAR SORONG</v>
      </c>
      <c r="B45" s="62" t="str">
        <f>'Jakarta (Direct)'!B10</f>
        <v>115S</v>
      </c>
      <c r="C45" s="63" t="s">
        <v>210</v>
      </c>
      <c r="D45" s="64">
        <f t="shared" si="6"/>
        <v>44473</v>
      </c>
      <c r="E45" s="65" t="s">
        <v>41</v>
      </c>
      <c r="F45" s="64">
        <f>F41+7</f>
        <v>44475</v>
      </c>
      <c r="G45" s="699" t="s">
        <v>501</v>
      </c>
      <c r="H45" s="338">
        <f>H41+7</f>
        <v>44479</v>
      </c>
      <c r="I45" s="344">
        <f>H45+4</f>
        <v>44483</v>
      </c>
      <c r="J45" s="358"/>
    </row>
    <row r="46" spans="1:10" s="172" customFormat="1" ht="23.25" customHeight="1">
      <c r="A46" s="694" t="s">
        <v>374</v>
      </c>
      <c r="B46" s="681" t="s">
        <v>492</v>
      </c>
      <c r="C46" s="45" t="s">
        <v>209</v>
      </c>
      <c r="D46" s="46">
        <f t="shared" si="6"/>
        <v>44485</v>
      </c>
      <c r="E46" s="47" t="s">
        <v>23</v>
      </c>
      <c r="F46" s="46">
        <f>D46+2</f>
        <v>44487</v>
      </c>
      <c r="G46" s="345" t="s">
        <v>497</v>
      </c>
      <c r="H46" s="336">
        <f>H42+7</f>
        <v>44487</v>
      </c>
      <c r="I46" s="336">
        <f>H46+5</f>
        <v>44492</v>
      </c>
      <c r="J46" s="358"/>
    </row>
    <row r="47" spans="1:10" s="172" customFormat="1" ht="23.25" customHeight="1">
      <c r="A47" s="1013" t="str">
        <f>A17</f>
        <v>SANTA LOUKIA</v>
      </c>
      <c r="B47" s="50" t="str">
        <f>B16</f>
        <v>176S</v>
      </c>
      <c r="C47" s="51" t="s">
        <v>210</v>
      </c>
      <c r="D47" s="52">
        <f t="shared" si="6"/>
        <v>44479</v>
      </c>
      <c r="E47" s="53" t="s">
        <v>26</v>
      </c>
      <c r="F47" s="52">
        <f t="shared" ref="F47" si="7">F43+7</f>
        <v>44481</v>
      </c>
      <c r="G47" s="718" t="s">
        <v>211</v>
      </c>
      <c r="H47" s="337">
        <f>H43+7</f>
        <v>44490</v>
      </c>
      <c r="I47" s="337">
        <f>H47+4</f>
        <v>44494</v>
      </c>
      <c r="J47" s="358"/>
    </row>
    <row r="48" spans="1:10" s="172" customFormat="1" ht="23.25" customHeight="1">
      <c r="A48" s="1015" t="s">
        <v>357</v>
      </c>
      <c r="B48" s="57" t="s">
        <v>356</v>
      </c>
      <c r="C48" s="58" t="s">
        <v>210</v>
      </c>
      <c r="D48" s="59">
        <f t="shared" si="6"/>
        <v>44478</v>
      </c>
      <c r="E48" s="60" t="s">
        <v>41</v>
      </c>
      <c r="F48" s="59">
        <f>D48+4</f>
        <v>44482</v>
      </c>
      <c r="G48" s="337"/>
      <c r="H48" s="337"/>
      <c r="I48" s="337"/>
      <c r="J48" s="358"/>
    </row>
    <row r="49" spans="1:10" s="172" customFormat="1" ht="23.25" customHeight="1">
      <c r="A49" s="61" t="str">
        <f>'Jakarta (Direct)'!A11</f>
        <v>CSCL LIMA</v>
      </c>
      <c r="B49" s="62" t="str">
        <f>'Jakarta (Direct)'!B11</f>
        <v>116S</v>
      </c>
      <c r="C49" s="63" t="s">
        <v>210</v>
      </c>
      <c r="D49" s="64">
        <f t="shared" si="6"/>
        <v>44480</v>
      </c>
      <c r="E49" s="65" t="s">
        <v>41</v>
      </c>
      <c r="F49" s="64">
        <f>F45+7</f>
        <v>44482</v>
      </c>
      <c r="G49" s="699" t="s">
        <v>502</v>
      </c>
      <c r="H49" s="338">
        <f t="shared" ref="H49" si="8">H45+7</f>
        <v>44486</v>
      </c>
      <c r="I49" s="344">
        <f>H49+4</f>
        <v>44490</v>
      </c>
      <c r="J49" s="358"/>
    </row>
    <row r="50" spans="1:10" s="172" customFormat="1" ht="23.25" customHeight="1">
      <c r="A50" s="694" t="s">
        <v>211</v>
      </c>
      <c r="B50" s="681"/>
      <c r="C50" s="45" t="s">
        <v>209</v>
      </c>
      <c r="D50" s="46">
        <f t="shared" si="6"/>
        <v>44492</v>
      </c>
      <c r="E50" s="47" t="s">
        <v>23</v>
      </c>
      <c r="F50" s="46">
        <f>F46+7</f>
        <v>44494</v>
      </c>
      <c r="G50" s="345" t="s">
        <v>211</v>
      </c>
      <c r="H50" s="336">
        <f>H46+7</f>
        <v>44494</v>
      </c>
      <c r="I50" s="336">
        <f>H50+5</f>
        <v>44499</v>
      </c>
      <c r="J50" s="358"/>
    </row>
    <row r="51" spans="1:10" s="172" customFormat="1" ht="23.25" customHeight="1">
      <c r="A51" s="1013" t="str">
        <f>A20</f>
        <v>CAPE FAWLEY</v>
      </c>
      <c r="B51" s="50" t="str">
        <f>B19</f>
        <v>061S</v>
      </c>
      <c r="C51" s="51" t="s">
        <v>210</v>
      </c>
      <c r="D51" s="52">
        <f t="shared" si="6"/>
        <v>44486</v>
      </c>
      <c r="E51" s="53" t="s">
        <v>26</v>
      </c>
      <c r="F51" s="52">
        <f>F47+7</f>
        <v>44488</v>
      </c>
      <c r="G51" s="718" t="s">
        <v>211</v>
      </c>
      <c r="H51" s="337">
        <f>H47+7</f>
        <v>44497</v>
      </c>
      <c r="I51" s="337">
        <f>H51+4</f>
        <v>44501</v>
      </c>
      <c r="J51" s="358"/>
    </row>
    <row r="52" spans="1:10" s="172" customFormat="1" ht="23.25" customHeight="1">
      <c r="A52" s="1015" t="s">
        <v>374</v>
      </c>
      <c r="B52" s="57" t="s">
        <v>492</v>
      </c>
      <c r="C52" s="58" t="s">
        <v>210</v>
      </c>
      <c r="D52" s="59">
        <f t="shared" si="6"/>
        <v>44485</v>
      </c>
      <c r="E52" s="60" t="s">
        <v>41</v>
      </c>
      <c r="F52" s="59">
        <f>D52+4</f>
        <v>44489</v>
      </c>
      <c r="G52" s="337"/>
      <c r="H52" s="337"/>
      <c r="I52" s="337"/>
      <c r="J52" s="358"/>
    </row>
    <row r="53" spans="1:10" s="172" customFormat="1" ht="23.25" customHeight="1">
      <c r="A53" s="61" t="str">
        <f>'Jakarta (Direct)'!A12</f>
        <v>SINAR SORONG</v>
      </c>
      <c r="B53" s="62" t="str">
        <f>'Jakarta (Direct)'!B12</f>
        <v>116S</v>
      </c>
      <c r="C53" s="63" t="s">
        <v>210</v>
      </c>
      <c r="D53" s="64">
        <f t="shared" si="6"/>
        <v>44487</v>
      </c>
      <c r="E53" s="65" t="s">
        <v>41</v>
      </c>
      <c r="F53" s="64">
        <f>F49+7</f>
        <v>44489</v>
      </c>
      <c r="G53" s="699" t="s">
        <v>211</v>
      </c>
      <c r="H53" s="338">
        <f t="shared" ref="H53" si="9">H49+7</f>
        <v>44493</v>
      </c>
      <c r="I53" s="344">
        <f>H53+4</f>
        <v>44497</v>
      </c>
      <c r="J53" s="358"/>
    </row>
    <row r="54" spans="1:10" s="172" customFormat="1" ht="23.25" customHeight="1">
      <c r="A54" s="694" t="s">
        <v>374</v>
      </c>
      <c r="B54" s="681" t="s">
        <v>493</v>
      </c>
      <c r="C54" s="45" t="s">
        <v>209</v>
      </c>
      <c r="D54" s="46">
        <f t="shared" si="6"/>
        <v>44499</v>
      </c>
      <c r="E54" s="47" t="s">
        <v>23</v>
      </c>
      <c r="F54" s="46">
        <f>D54+2</f>
        <v>44501</v>
      </c>
      <c r="G54" s="345" t="s">
        <v>498</v>
      </c>
      <c r="H54" s="336">
        <f>H50+7</f>
        <v>44501</v>
      </c>
      <c r="I54" s="336">
        <f>H54+5</f>
        <v>44506</v>
      </c>
      <c r="J54" s="358"/>
    </row>
    <row r="55" spans="1:10" s="172" customFormat="1" ht="23.25" customHeight="1">
      <c r="A55" s="1013" t="str">
        <f>A23</f>
        <v>GREEN HORIZON</v>
      </c>
      <c r="B55" s="50" t="str">
        <f>B22</f>
        <v>114S</v>
      </c>
      <c r="C55" s="51" t="s">
        <v>210</v>
      </c>
      <c r="D55" s="52">
        <f t="shared" si="6"/>
        <v>44493</v>
      </c>
      <c r="E55" s="53" t="s">
        <v>26</v>
      </c>
      <c r="F55" s="52">
        <f>F51+7</f>
        <v>44495</v>
      </c>
      <c r="G55" s="718" t="s">
        <v>211</v>
      </c>
      <c r="H55" s="337">
        <f>H51+7</f>
        <v>44504</v>
      </c>
      <c r="I55" s="337">
        <f>H55+4</f>
        <v>44508</v>
      </c>
      <c r="J55" s="358"/>
    </row>
    <row r="56" spans="1:10" s="172" customFormat="1" ht="23.25" customHeight="1">
      <c r="A56" s="1015" t="s">
        <v>587</v>
      </c>
      <c r="B56" s="57" t="s">
        <v>588</v>
      </c>
      <c r="C56" s="58" t="s">
        <v>210</v>
      </c>
      <c r="D56" s="59">
        <f t="shared" si="6"/>
        <v>44492</v>
      </c>
      <c r="E56" s="60" t="s">
        <v>41</v>
      </c>
      <c r="F56" s="59">
        <f>D56+4</f>
        <v>44496</v>
      </c>
      <c r="G56" s="337"/>
      <c r="H56" s="337"/>
      <c r="I56" s="337"/>
      <c r="J56" s="358"/>
    </row>
    <row r="57" spans="1:10" s="172" customFormat="1" ht="23.25" customHeight="1">
      <c r="A57" s="61" t="str">
        <f>'Jakarta (Direct)'!A13</f>
        <v>CSCL LIMA</v>
      </c>
      <c r="B57" s="62" t="str">
        <f>'Jakarta (Direct)'!B13</f>
        <v>117S</v>
      </c>
      <c r="C57" s="63" t="s">
        <v>210</v>
      </c>
      <c r="D57" s="64">
        <f t="shared" si="6"/>
        <v>44494</v>
      </c>
      <c r="E57" s="65" t="s">
        <v>41</v>
      </c>
      <c r="F57" s="64">
        <f>F53+7</f>
        <v>44496</v>
      </c>
      <c r="G57" s="699" t="s">
        <v>211</v>
      </c>
      <c r="H57" s="338">
        <f t="shared" ref="H57" si="10">H53+7</f>
        <v>44500</v>
      </c>
      <c r="I57" s="344">
        <f>H57+4</f>
        <v>44504</v>
      </c>
      <c r="J57" s="358"/>
    </row>
    <row r="58" spans="1:10" s="172" customFormat="1" ht="23.25" customHeight="1">
      <c r="A58" s="694" t="s">
        <v>211</v>
      </c>
      <c r="B58" s="681"/>
      <c r="C58" s="45" t="s">
        <v>209</v>
      </c>
      <c r="D58" s="46">
        <f t="shared" si="6"/>
        <v>44506</v>
      </c>
      <c r="E58" s="47" t="s">
        <v>23</v>
      </c>
      <c r="F58" s="46">
        <f>D58+2</f>
        <v>44508</v>
      </c>
      <c r="G58" s="345" t="s">
        <v>499</v>
      </c>
      <c r="H58" s="336">
        <f>H54+7</f>
        <v>44508</v>
      </c>
      <c r="I58" s="336">
        <f>H58+5</f>
        <v>44513</v>
      </c>
      <c r="J58" s="358"/>
    </row>
    <row r="59" spans="1:10" s="172" customFormat="1" ht="23.25" customHeight="1">
      <c r="A59" s="1013" t="str">
        <f>A26</f>
        <v>SANTA LOUKIA</v>
      </c>
      <c r="B59" s="50" t="str">
        <f>B25</f>
        <v>177S</v>
      </c>
      <c r="C59" s="51" t="s">
        <v>210</v>
      </c>
      <c r="D59" s="52">
        <f t="shared" si="6"/>
        <v>44500</v>
      </c>
      <c r="E59" s="53" t="s">
        <v>26</v>
      </c>
      <c r="F59" s="52">
        <f>F55+7</f>
        <v>44502</v>
      </c>
      <c r="G59" s="718" t="s">
        <v>211</v>
      </c>
      <c r="H59" s="337">
        <f>H55+7</f>
        <v>44511</v>
      </c>
      <c r="I59" s="337">
        <f>H59+4</f>
        <v>44515</v>
      </c>
      <c r="J59" s="358"/>
    </row>
    <row r="60" spans="1:10" s="172" customFormat="1" ht="23.25" customHeight="1">
      <c r="A60" s="1015" t="s">
        <v>374</v>
      </c>
      <c r="B60" s="57" t="s">
        <v>493</v>
      </c>
      <c r="C60" s="58" t="s">
        <v>210</v>
      </c>
      <c r="D60" s="59">
        <f t="shared" si="6"/>
        <v>44499</v>
      </c>
      <c r="E60" s="60" t="s">
        <v>41</v>
      </c>
      <c r="F60" s="59">
        <f>D60+4</f>
        <v>44503</v>
      </c>
      <c r="G60" s="337"/>
      <c r="H60" s="337"/>
      <c r="I60" s="337"/>
      <c r="J60" s="358"/>
    </row>
    <row r="61" spans="1:10" s="172" customFormat="1" ht="23.25" customHeight="1">
      <c r="A61" s="61" t="str">
        <f>'Jakarta (Direct)'!A14</f>
        <v>TBA</v>
      </c>
      <c r="B61" s="62">
        <f>'Jakarta (Direct)'!B14</f>
        <v>0</v>
      </c>
      <c r="C61" s="63" t="s">
        <v>210</v>
      </c>
      <c r="D61" s="64">
        <f t="shared" si="6"/>
        <v>44501</v>
      </c>
      <c r="E61" s="65" t="s">
        <v>41</v>
      </c>
      <c r="F61" s="64">
        <f>F57+7</f>
        <v>44503</v>
      </c>
      <c r="G61" s="699" t="s">
        <v>211</v>
      </c>
      <c r="H61" s="338">
        <f t="shared" ref="H61" si="11">H57+7</f>
        <v>44507</v>
      </c>
      <c r="I61" s="344">
        <f>H61+4</f>
        <v>44511</v>
      </c>
      <c r="J61" s="358"/>
    </row>
    <row r="62" spans="1:10" s="172" customFormat="1" ht="15" customHeight="1">
      <c r="A62" s="31"/>
      <c r="B62" s="346"/>
      <c r="C62" s="31"/>
      <c r="D62" s="31"/>
      <c r="E62" s="31"/>
      <c r="F62" s="347"/>
      <c r="G62" s="347"/>
    </row>
    <row r="63" spans="1:10" s="172" customFormat="1" ht="15" customHeight="1">
      <c r="A63" s="32" t="s">
        <v>185</v>
      </c>
      <c r="B63" s="32"/>
      <c r="C63" s="256" t="s">
        <v>82</v>
      </c>
      <c r="D63" s="36"/>
      <c r="E63" s="32"/>
      <c r="F63" s="32"/>
      <c r="G63" s="32"/>
      <c r="H63" s="1099"/>
      <c r="I63" s="1099"/>
    </row>
    <row r="64" spans="1:10" s="172" customFormat="1" ht="15" customHeight="1">
      <c r="A64" s="287" t="s">
        <v>196</v>
      </c>
      <c r="B64" s="287"/>
      <c r="C64" s="70"/>
      <c r="D64" s="71"/>
      <c r="E64" s="71"/>
      <c r="F64" s="72"/>
      <c r="G64" s="72"/>
      <c r="H64" s="1099"/>
      <c r="I64" s="1099"/>
    </row>
    <row r="65" spans="1:15" s="172" customFormat="1" ht="15" customHeight="1">
      <c r="A65" s="73" t="s">
        <v>268</v>
      </c>
      <c r="B65" s="348"/>
      <c r="C65" s="349"/>
      <c r="D65" s="349"/>
      <c r="E65" s="349"/>
      <c r="F65" s="350"/>
      <c r="G65" s="350"/>
      <c r="H65" s="1099"/>
      <c r="I65" s="1099"/>
    </row>
    <row r="66" spans="1:15" s="172" customFormat="1" ht="15" customHeight="1">
      <c r="A66" s="77" t="s">
        <v>256</v>
      </c>
      <c r="B66" s="290"/>
      <c r="C66" s="291"/>
      <c r="D66" s="292"/>
      <c r="E66" s="292"/>
      <c r="F66" s="289"/>
      <c r="G66" s="289"/>
      <c r="H66" s="72"/>
      <c r="I66" s="72"/>
    </row>
    <row r="67" spans="1:15" s="172" customFormat="1" ht="15" customHeight="1">
      <c r="A67" s="83" t="s">
        <v>340</v>
      </c>
      <c r="B67" s="290"/>
      <c r="C67" s="291"/>
      <c r="D67" s="292"/>
      <c r="E67" s="292"/>
      <c r="F67" s="289"/>
      <c r="G67" s="289"/>
      <c r="H67" s="72"/>
      <c r="I67" s="72"/>
    </row>
    <row r="68" spans="1:15" s="172" customFormat="1" ht="15" customHeight="1">
      <c r="A68" s="88" t="s">
        <v>257</v>
      </c>
      <c r="B68" s="288"/>
      <c r="C68" s="139"/>
      <c r="D68" s="140"/>
      <c r="E68" s="141"/>
      <c r="F68" s="141"/>
      <c r="G68" s="142"/>
      <c r="H68" s="5"/>
      <c r="I68" s="5"/>
    </row>
    <row r="69" spans="1:15" s="172" customFormat="1" ht="15" customHeight="1">
      <c r="A69" s="88"/>
      <c r="B69" s="351"/>
      <c r="C69" s="351"/>
      <c r="D69" s="352"/>
      <c r="E69" s="207"/>
    </row>
    <row r="70" spans="1:15" s="172" customFormat="1" ht="15" customHeight="1">
      <c r="A70" s="226" t="s">
        <v>63</v>
      </c>
      <c r="B70" s="272"/>
      <c r="C70" s="272"/>
      <c r="D70" s="353"/>
      <c r="E70" s="354"/>
      <c r="M70" s="317"/>
      <c r="N70" s="317"/>
      <c r="O70" s="317"/>
    </row>
    <row r="71" spans="1:15" s="172" customFormat="1" ht="15" customHeight="1">
      <c r="A71" s="151" t="s">
        <v>0</v>
      </c>
      <c r="B71" s="273"/>
      <c r="C71" s="274"/>
      <c r="D71" s="355"/>
      <c r="E71" s="356"/>
      <c r="M71" s="317"/>
      <c r="N71" s="317"/>
      <c r="O71" s="317"/>
    </row>
    <row r="72" spans="1:15" s="172" customFormat="1" ht="15" customHeight="1">
      <c r="A72" s="362" t="s">
        <v>433</v>
      </c>
      <c r="B72" s="362"/>
      <c r="C72" s="362"/>
      <c r="D72" s="362"/>
      <c r="E72" s="362"/>
      <c r="F72" s="204"/>
      <c r="G72" s="204"/>
      <c r="M72" s="317"/>
      <c r="N72" s="317"/>
      <c r="O72" s="317"/>
    </row>
    <row r="73" spans="1:15" s="172" customFormat="1" ht="15" customHeight="1">
      <c r="A73" s="362" t="s">
        <v>65</v>
      </c>
      <c r="B73" s="362"/>
      <c r="C73" s="362"/>
      <c r="D73" s="362"/>
      <c r="E73" s="362"/>
      <c r="F73" s="204"/>
      <c r="G73" s="204"/>
      <c r="M73" s="317"/>
      <c r="N73" s="317"/>
      <c r="O73" s="317"/>
    </row>
    <row r="74" spans="1:15" s="172" customFormat="1" ht="15" customHeight="1">
      <c r="A74" s="265" t="s">
        <v>66</v>
      </c>
      <c r="B74" s="362"/>
      <c r="C74" s="362"/>
      <c r="D74" s="362"/>
      <c r="E74" s="362"/>
      <c r="F74" s="204"/>
      <c r="G74" s="204"/>
      <c r="M74" s="317"/>
      <c r="N74" s="317"/>
      <c r="O74" s="317"/>
    </row>
    <row r="75" spans="1:15" s="172" customFormat="1" ht="15" customHeight="1">
      <c r="A75" s="157" t="s">
        <v>83</v>
      </c>
      <c r="B75" s="362"/>
      <c r="C75" s="362"/>
      <c r="D75" s="362"/>
      <c r="E75" s="362"/>
      <c r="F75" s="204"/>
      <c r="G75" s="204"/>
      <c r="M75" s="317"/>
      <c r="N75" s="317"/>
      <c r="O75" s="317"/>
    </row>
  </sheetData>
  <customSheetViews>
    <customSheetView guid="{8E2DF192-20FD-40DB-8385-493ED9B1C2BF}" scale="85" showGridLines="0" topLeftCell="A28">
      <selection activeCell="G59" sqref="G59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3DA74F3E-F145-470D-BDA0-4288A858AFDF}" scale="85" showGridLines="0" topLeftCell="A40">
      <selection activeCell="E60" sqref="E60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3E9A2BAE-164D-47A0-8104-C7D4E0A4EAEF}" scale="85" showGridLines="0">
      <selection activeCell="H43" sqref="H43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B9C309E4-7299-4CD5-AAAB-CF9542D1540F}" scale="85" showGridLines="0">
      <selection activeCell="G24" sqref="G24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C00304E5-BAC8-4C34-B3D2-AD7EACE0CB92}" scale="85" showGridLines="0">
      <selection activeCell="F17" sqref="F17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93A7AE30-CF2C-4CF1-930B-9425B5F5817D}" scale="85" showGridLines="0">
      <selection activeCell="G24" sqref="G24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D7835D66-B13D-4A90-85BF-DC3ACE120431}" scale="85" showGridLines="0">
      <selection activeCell="F17" sqref="F17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88931C49-9137-4FED-AEBA-55DC84EE773E}" scale="85" showGridLines="0">
      <selection activeCell="I37" sqref="I37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CEA7FD87-719A-426A-B06E-9D4E99783EED}" scale="85" showPageBreaks="1" showGridLines="0" topLeftCell="A31">
      <selection activeCell="A47" sqref="A47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23D6460C-E645-4432-B260-E5EED77E92F3}" scale="85" showGridLines="0" topLeftCell="A45">
      <selection activeCell="A47" sqref="A47:B47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A0571078-F8D9-4419-99DA-CC05A0A8884F}" scale="85" showPageBreaks="1" showGridLines="0" printArea="1">
      <selection activeCell="A10" sqref="A10:IV10"/>
      <colBreaks count="2" manualBreakCount="2"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4BAB3EE4-9C54-4B90-B433-C200B8083694}" scale="85" showGridLines="0">
      <selection activeCell="G21" sqref="G21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DB8C7FDF-A076-429E-9C69-19F5346810D2}" scale="85" showGridLines="0">
      <selection activeCell="A44" sqref="A44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6D779134-8889-443F-9ACA-8D735092180D}" scale="85" showGridLines="0">
      <selection activeCell="G47" sqref="G47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36EED012-CDEF-4DC1-8A77-CC61E5DDA9AF}" scale="85" showGridLines="0">
      <selection activeCell="G62" sqref="G62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C6EA2456-9077-41F6-8AD1-2B98609E6968}" scale="85" showGridLines="0" topLeftCell="A16">
      <selection activeCell="A38" sqref="A38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77C6715E-78A8-45AF-BBE5-55C648F3FD39}" scale="85" showGridLines="0" topLeftCell="A55">
      <selection activeCell="H55" sqref="H55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 r:id="rId1"/>
    </customSheetView>
    <customSheetView guid="{D73C7D54-4891-4237-9750-225D2462AB34}" scale="85" showGridLines="0" topLeftCell="A46">
      <selection activeCell="B61" sqref="B61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  <customSheetView guid="{035FD7B7-E407-47C6-82D2-F16A7036DEE3}" scale="85" showGridLines="0" topLeftCell="A46">
      <selection activeCell="D53" sqref="D53"/>
      <colBreaks count="3" manualBreakCount="3">
        <brk id="7" max="67" man="1"/>
        <brk id="8" max="61" man="1"/>
        <brk id="9" max="32" man="1"/>
      </colBreaks>
      <pageMargins left="0.7" right="0.7" top="0.75" bottom="0.75" header="0.3" footer="0.3"/>
      <pageSetup scale="54" orientation="portrait"/>
    </customSheetView>
  </customSheetViews>
  <mergeCells count="21">
    <mergeCell ref="J9:L9"/>
    <mergeCell ref="D32:F32"/>
    <mergeCell ref="A8:A9"/>
    <mergeCell ref="A1:I2"/>
    <mergeCell ref="B8:C9"/>
    <mergeCell ref="D4:F4"/>
    <mergeCell ref="G8:H8"/>
    <mergeCell ref="F8:F9"/>
    <mergeCell ref="B10:C12"/>
    <mergeCell ref="B13:C15"/>
    <mergeCell ref="B16:C18"/>
    <mergeCell ref="B19:C21"/>
    <mergeCell ref="B22:C24"/>
    <mergeCell ref="B25:C27"/>
    <mergeCell ref="D33:F33"/>
    <mergeCell ref="C36:E37"/>
    <mergeCell ref="H63:I65"/>
    <mergeCell ref="A36:A37"/>
    <mergeCell ref="G36:G37"/>
    <mergeCell ref="H36:H37"/>
    <mergeCell ref="I36:I37"/>
  </mergeCells>
  <hyperlinks>
    <hyperlink ref="A6" location="MENU!A1" display="BACK TO MENU" xr:uid="{00000000-0004-0000-0F00-000000000000}"/>
  </hyperlinks>
  <pageMargins left="0.7" right="0.7" top="0.75" bottom="0.75" header="0.3" footer="0.3"/>
  <pageSetup scale="54" orientation="portrait" r:id="rId2"/>
  <colBreaks count="3" manualBreakCount="3">
    <brk id="7" max="67" man="1"/>
    <brk id="8" max="61" man="1"/>
    <brk id="9" max="32" man="1"/>
  </colBreaks>
  <drawing r:id="rId3"/>
  <legacy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48"/>
  <sheetViews>
    <sheetView showGridLines="0" topLeftCell="A13" zoomScale="85" zoomScaleNormal="85" workbookViewId="0">
      <selection activeCell="A9" sqref="A9:F32"/>
    </sheetView>
  </sheetViews>
  <sheetFormatPr defaultColWidth="8.875" defaultRowHeight="12.75"/>
  <cols>
    <col min="1" max="1" width="29.125" style="175" customWidth="1"/>
    <col min="2" max="2" width="10.25" style="175" customWidth="1"/>
    <col min="3" max="3" width="9.625" style="176" customWidth="1"/>
    <col min="4" max="4" width="10.625" style="177" customWidth="1"/>
    <col min="5" max="5" width="14.125" style="177" customWidth="1"/>
    <col min="6" max="6" width="15.125" style="5" customWidth="1"/>
    <col min="7" max="7" width="25.625" style="5" bestFit="1" customWidth="1"/>
    <col min="8" max="8" width="18.5" style="5" customWidth="1"/>
    <col min="9" max="10" width="19.875" style="5" customWidth="1"/>
    <col min="11" max="16384" width="8.875" style="5"/>
  </cols>
  <sheetData>
    <row r="1" spans="1:16" ht="24.95" customHeight="1">
      <c r="A1" s="1126" t="s">
        <v>0</v>
      </c>
      <c r="B1" s="1126"/>
      <c r="C1" s="1126"/>
      <c r="D1" s="1126"/>
      <c r="E1" s="1126"/>
      <c r="F1" s="1126"/>
      <c r="G1" s="1126"/>
      <c r="H1" s="1126"/>
    </row>
    <row r="2" spans="1:16" s="168" customFormat="1" ht="24.95" customHeight="1">
      <c r="A2" s="1126"/>
      <c r="B2" s="1126"/>
      <c r="C2" s="1126"/>
      <c r="D2" s="1126"/>
      <c r="E2" s="1126"/>
      <c r="F2" s="1126"/>
      <c r="G2" s="1126"/>
      <c r="H2" s="1126"/>
    </row>
    <row r="3" spans="1:16" ht="20.100000000000001" customHeight="1">
      <c r="A3" s="1127" t="s">
        <v>52</v>
      </c>
      <c r="B3" s="1127"/>
      <c r="C3" s="1127"/>
      <c r="D3" s="1127"/>
      <c r="E3" s="1127"/>
      <c r="F3" s="1127"/>
      <c r="G3" s="1127"/>
      <c r="H3" s="1127"/>
    </row>
    <row r="4" spans="1:16" ht="27.75">
      <c r="A4" s="179"/>
      <c r="B4" s="294"/>
      <c r="C4" s="294"/>
      <c r="D4" s="294"/>
      <c r="E4" s="1004" t="s">
        <v>331</v>
      </c>
      <c r="F4" s="294"/>
      <c r="G4" s="294"/>
      <c r="H4" s="294"/>
    </row>
    <row r="5" spans="1:16" ht="15">
      <c r="A5" s="13" t="s">
        <v>68</v>
      </c>
      <c r="B5" s="187"/>
      <c r="C5" s="189"/>
      <c r="D5" s="190"/>
      <c r="E5" s="190"/>
      <c r="F5" s="193"/>
      <c r="G5" s="295" t="s">
        <v>85</v>
      </c>
      <c r="H5" s="191" t="e">
        <f>'KTX1'!D5</f>
        <v>#REF!</v>
      </c>
    </row>
    <row r="6" spans="1:16" ht="18">
      <c r="A6" s="296"/>
      <c r="B6" s="188"/>
      <c r="C6" s="189"/>
      <c r="D6" s="190"/>
      <c r="E6" s="190"/>
      <c r="F6" s="237"/>
      <c r="G6" s="237"/>
    </row>
    <row r="7" spans="1:16" ht="24.95" customHeight="1">
      <c r="A7" s="1069" t="s">
        <v>72</v>
      </c>
      <c r="B7" s="298" t="s">
        <v>123</v>
      </c>
      <c r="C7" s="1124" t="s">
        <v>212</v>
      </c>
      <c r="D7" s="1128"/>
      <c r="E7" s="1129"/>
      <c r="F7" s="300" t="s">
        <v>71</v>
      </c>
      <c r="G7" s="1124" t="s">
        <v>199</v>
      </c>
      <c r="H7" s="301" t="s">
        <v>71</v>
      </c>
      <c r="I7" s="301" t="s">
        <v>71</v>
      </c>
      <c r="J7" s="301" t="s">
        <v>71</v>
      </c>
      <c r="L7" s="32"/>
      <c r="M7" s="32"/>
      <c r="N7" s="32"/>
      <c r="O7" s="32"/>
      <c r="P7" s="32"/>
    </row>
    <row r="8" spans="1:16" ht="24.95" customHeight="1">
      <c r="A8" s="1069"/>
      <c r="B8" s="302" t="s">
        <v>208</v>
      </c>
      <c r="C8" s="1130" t="s">
        <v>74</v>
      </c>
      <c r="D8" s="1131"/>
      <c r="E8" s="1132"/>
      <c r="F8" s="303" t="s">
        <v>44</v>
      </c>
      <c r="G8" s="1125"/>
      <c r="H8" s="304" t="s">
        <v>191</v>
      </c>
      <c r="I8" s="303" t="s">
        <v>213</v>
      </c>
      <c r="J8" s="303" t="s">
        <v>214</v>
      </c>
      <c r="L8" s="32"/>
      <c r="M8" s="32"/>
      <c r="N8" s="32"/>
      <c r="O8" s="32"/>
      <c r="P8" s="32"/>
    </row>
    <row r="9" spans="1:16" s="4" customFormat="1" ht="24.95" customHeight="1">
      <c r="A9" s="1016" t="s">
        <v>374</v>
      </c>
      <c r="B9" s="44" t="s">
        <v>420</v>
      </c>
      <c r="C9" s="45" t="s">
        <v>209</v>
      </c>
      <c r="D9" s="682">
        <v>44471</v>
      </c>
      <c r="E9" s="683" t="s">
        <v>23</v>
      </c>
      <c r="F9" s="682">
        <v>44473</v>
      </c>
      <c r="G9" s="284"/>
      <c r="H9" s="284"/>
      <c r="I9" s="284"/>
      <c r="J9" s="284"/>
      <c r="L9" s="313"/>
      <c r="M9" s="98"/>
      <c r="N9" s="98"/>
      <c r="O9" s="313"/>
      <c r="P9" s="313"/>
    </row>
    <row r="10" spans="1:16" s="4" customFormat="1" ht="24.95" customHeight="1">
      <c r="A10" s="1013" t="s">
        <v>303</v>
      </c>
      <c r="B10" s="50" t="s">
        <v>391</v>
      </c>
      <c r="C10" s="51" t="s">
        <v>210</v>
      </c>
      <c r="D10" s="52">
        <v>44465</v>
      </c>
      <c r="E10" s="53" t="s">
        <v>26</v>
      </c>
      <c r="F10" s="52">
        <v>44467</v>
      </c>
      <c r="G10" s="684" t="s">
        <v>211</v>
      </c>
      <c r="H10" s="285">
        <v>44473</v>
      </c>
      <c r="I10" s="285">
        <f>H10+4</f>
        <v>44477</v>
      </c>
      <c r="J10" s="285">
        <f>H10+6</f>
        <v>44479</v>
      </c>
      <c r="K10" s="997"/>
      <c r="L10" s="998"/>
      <c r="M10" s="998"/>
      <c r="N10" s="996"/>
      <c r="O10" s="313"/>
      <c r="P10" s="313"/>
    </row>
    <row r="11" spans="1:16" s="4" customFormat="1" ht="24.95" customHeight="1">
      <c r="A11" s="56" t="s">
        <v>357</v>
      </c>
      <c r="B11" s="57"/>
      <c r="C11" s="58" t="s">
        <v>210</v>
      </c>
      <c r="D11" s="59">
        <v>44464</v>
      </c>
      <c r="E11" s="60" t="s">
        <v>41</v>
      </c>
      <c r="F11" s="59">
        <v>44468</v>
      </c>
      <c r="G11" s="285"/>
      <c r="H11" s="285"/>
      <c r="I11" s="285"/>
      <c r="J11" s="285"/>
      <c r="K11" s="314"/>
      <c r="L11" s="313"/>
      <c r="M11" s="98"/>
      <c r="N11" s="98"/>
      <c r="O11" s="313"/>
      <c r="P11" s="313"/>
    </row>
    <row r="12" spans="1:16" s="4" customFormat="1" ht="24.95" customHeight="1">
      <c r="A12" s="61" t="s">
        <v>195</v>
      </c>
      <c r="B12" s="62" t="s">
        <v>393</v>
      </c>
      <c r="C12" s="63" t="s">
        <v>210</v>
      </c>
      <c r="D12" s="64">
        <v>44466</v>
      </c>
      <c r="E12" s="65" t="s">
        <v>41</v>
      </c>
      <c r="F12" s="64">
        <v>44468</v>
      </c>
      <c r="G12" s="286"/>
      <c r="H12" s="286"/>
      <c r="I12" s="286"/>
      <c r="J12" s="286"/>
      <c r="L12" s="313"/>
      <c r="M12" s="98"/>
      <c r="N12" s="98"/>
      <c r="O12" s="313"/>
      <c r="P12" s="313"/>
    </row>
    <row r="13" spans="1:16" s="4" customFormat="1" ht="24.95" customHeight="1">
      <c r="A13" s="1016" t="s">
        <v>211</v>
      </c>
      <c r="B13" s="44"/>
      <c r="C13" s="45" t="s">
        <v>210</v>
      </c>
      <c r="D13" s="46">
        <v>44478</v>
      </c>
      <c r="E13" s="47" t="s">
        <v>23</v>
      </c>
      <c r="F13" s="46">
        <v>44480</v>
      </c>
      <c r="G13" s="284"/>
      <c r="H13" s="284"/>
      <c r="I13" s="284"/>
      <c r="J13" s="284"/>
      <c r="L13" s="313"/>
      <c r="M13" s="1123"/>
      <c r="N13" s="1123"/>
      <c r="O13" s="313"/>
      <c r="P13" s="313"/>
    </row>
    <row r="14" spans="1:16" s="4" customFormat="1" ht="24.95" customHeight="1">
      <c r="A14" s="1013" t="s">
        <v>299</v>
      </c>
      <c r="B14" s="50" t="s">
        <v>368</v>
      </c>
      <c r="C14" s="51" t="s">
        <v>210</v>
      </c>
      <c r="D14" s="52">
        <v>44472</v>
      </c>
      <c r="E14" s="53" t="s">
        <v>26</v>
      </c>
      <c r="F14" s="52">
        <v>44474</v>
      </c>
      <c r="G14" s="684" t="s">
        <v>211</v>
      </c>
      <c r="H14" s="285">
        <f>H10+7</f>
        <v>44480</v>
      </c>
      <c r="I14" s="285">
        <f>I10+7</f>
        <v>44484</v>
      </c>
      <c r="J14" s="285">
        <f>J10+7</f>
        <v>44486</v>
      </c>
      <c r="K14" s="315"/>
      <c r="L14" s="313"/>
      <c r="M14" s="98"/>
      <c r="N14" s="98"/>
      <c r="O14" s="313"/>
      <c r="P14" s="313"/>
    </row>
    <row r="15" spans="1:16" s="4" customFormat="1" ht="24.95" customHeight="1">
      <c r="A15" s="56" t="s">
        <v>374</v>
      </c>
      <c r="B15" s="57" t="s">
        <v>420</v>
      </c>
      <c r="C15" s="58" t="s">
        <v>210</v>
      </c>
      <c r="D15" s="59">
        <v>44471</v>
      </c>
      <c r="E15" s="60" t="s">
        <v>41</v>
      </c>
      <c r="F15" s="59">
        <v>44475</v>
      </c>
      <c r="G15" s="285"/>
      <c r="H15" s="285"/>
      <c r="I15" s="285"/>
      <c r="J15" s="285"/>
      <c r="K15" s="315"/>
      <c r="L15" s="313"/>
      <c r="M15" s="98"/>
      <c r="N15" s="98"/>
      <c r="O15" s="313"/>
      <c r="P15" s="313"/>
    </row>
    <row r="16" spans="1:16" s="4" customFormat="1" ht="24.95" customHeight="1">
      <c r="A16" s="61" t="s">
        <v>445</v>
      </c>
      <c r="B16" s="62" t="s">
        <v>393</v>
      </c>
      <c r="C16" s="63" t="s">
        <v>210</v>
      </c>
      <c r="D16" s="64">
        <v>44473</v>
      </c>
      <c r="E16" s="65" t="s">
        <v>41</v>
      </c>
      <c r="F16" s="64">
        <v>44475</v>
      </c>
      <c r="G16" s="286"/>
      <c r="H16" s="286"/>
      <c r="I16" s="286"/>
      <c r="J16" s="286"/>
      <c r="L16" s="313"/>
      <c r="M16" s="1123"/>
      <c r="N16" s="1123"/>
      <c r="O16" s="313"/>
      <c r="P16" s="313"/>
    </row>
    <row r="17" spans="1:16" s="4" customFormat="1" ht="24.95" customHeight="1">
      <c r="A17" s="1016" t="s">
        <v>374</v>
      </c>
      <c r="B17" s="44" t="s">
        <v>492</v>
      </c>
      <c r="C17" s="45" t="s">
        <v>209</v>
      </c>
      <c r="D17" s="46">
        <v>44485</v>
      </c>
      <c r="E17" s="47" t="s">
        <v>23</v>
      </c>
      <c r="F17" s="46">
        <v>44487</v>
      </c>
      <c r="G17" s="284"/>
      <c r="H17" s="284"/>
      <c r="I17" s="284"/>
      <c r="J17" s="284"/>
      <c r="L17" s="313"/>
      <c r="M17" s="98"/>
      <c r="N17" s="98"/>
      <c r="O17" s="313"/>
      <c r="P17" s="313"/>
    </row>
    <row r="18" spans="1:16" s="4" customFormat="1" ht="24.95" customHeight="1">
      <c r="A18" s="1013" t="s">
        <v>184</v>
      </c>
      <c r="B18" s="50" t="s">
        <v>487</v>
      </c>
      <c r="C18" s="51" t="s">
        <v>210</v>
      </c>
      <c r="D18" s="52">
        <v>44479</v>
      </c>
      <c r="E18" s="53" t="s">
        <v>26</v>
      </c>
      <c r="F18" s="52">
        <v>44481</v>
      </c>
      <c r="G18" s="684" t="s">
        <v>211</v>
      </c>
      <c r="H18" s="285">
        <f t="shared" ref="H18:J18" si="0">H14+7</f>
        <v>44487</v>
      </c>
      <c r="I18" s="285">
        <f t="shared" si="0"/>
        <v>44491</v>
      </c>
      <c r="J18" s="285">
        <f t="shared" si="0"/>
        <v>44493</v>
      </c>
      <c r="K18" s="315"/>
      <c r="L18" s="313"/>
      <c r="M18" s="1123"/>
      <c r="N18" s="1123"/>
      <c r="O18" s="313"/>
      <c r="P18" s="313"/>
    </row>
    <row r="19" spans="1:16" s="4" customFormat="1" ht="24.95" customHeight="1">
      <c r="A19" s="56" t="s">
        <v>357</v>
      </c>
      <c r="B19" s="57" t="s">
        <v>356</v>
      </c>
      <c r="C19" s="58" t="s">
        <v>210</v>
      </c>
      <c r="D19" s="59">
        <v>44478</v>
      </c>
      <c r="E19" s="60" t="s">
        <v>41</v>
      </c>
      <c r="F19" s="59">
        <v>44482</v>
      </c>
      <c r="G19" s="285"/>
      <c r="H19" s="285"/>
      <c r="I19" s="285"/>
      <c r="J19" s="285"/>
      <c r="K19" s="315"/>
      <c r="L19" s="313"/>
      <c r="M19" s="98"/>
      <c r="N19" s="98"/>
      <c r="O19" s="313"/>
      <c r="P19" s="313"/>
    </row>
    <row r="20" spans="1:16" s="4" customFormat="1" ht="24.95" customHeight="1">
      <c r="A20" s="61" t="s">
        <v>195</v>
      </c>
      <c r="B20" s="62" t="s">
        <v>394</v>
      </c>
      <c r="C20" s="63" t="s">
        <v>210</v>
      </c>
      <c r="D20" s="64">
        <v>44480</v>
      </c>
      <c r="E20" s="65" t="s">
        <v>41</v>
      </c>
      <c r="F20" s="64">
        <v>44482</v>
      </c>
      <c r="G20" s="286"/>
      <c r="H20" s="286"/>
      <c r="I20" s="286"/>
      <c r="J20" s="286"/>
      <c r="L20" s="313"/>
      <c r="M20" s="98"/>
      <c r="N20" s="98"/>
      <c r="O20" s="313"/>
      <c r="P20" s="313"/>
    </row>
    <row r="21" spans="1:16" s="4" customFormat="1" ht="24.95" customHeight="1">
      <c r="A21" s="1016" t="s">
        <v>211</v>
      </c>
      <c r="B21" s="44"/>
      <c r="C21" s="45" t="s">
        <v>209</v>
      </c>
      <c r="D21" s="46">
        <v>44492</v>
      </c>
      <c r="E21" s="47" t="s">
        <v>23</v>
      </c>
      <c r="F21" s="46">
        <v>44494</v>
      </c>
      <c r="G21" s="284"/>
      <c r="H21" s="284"/>
      <c r="I21" s="284"/>
      <c r="J21" s="284"/>
      <c r="L21" s="313"/>
      <c r="M21" s="98"/>
      <c r="N21" s="98"/>
      <c r="O21" s="313"/>
      <c r="P21" s="313"/>
    </row>
    <row r="22" spans="1:16" s="4" customFormat="1" ht="24.95" customHeight="1">
      <c r="A22" s="1013" t="s">
        <v>303</v>
      </c>
      <c r="B22" s="50" t="s">
        <v>488</v>
      </c>
      <c r="C22" s="51" t="s">
        <v>210</v>
      </c>
      <c r="D22" s="52">
        <v>44486</v>
      </c>
      <c r="E22" s="53" t="s">
        <v>26</v>
      </c>
      <c r="F22" s="52">
        <v>44488</v>
      </c>
      <c r="G22" s="684" t="s">
        <v>211</v>
      </c>
      <c r="H22" s="285">
        <f t="shared" ref="H22:J22" si="1">H18+7</f>
        <v>44494</v>
      </c>
      <c r="I22" s="285">
        <f t="shared" si="1"/>
        <v>44498</v>
      </c>
      <c r="J22" s="285">
        <f t="shared" si="1"/>
        <v>44500</v>
      </c>
      <c r="L22" s="313"/>
      <c r="M22" s="98"/>
      <c r="N22" s="98"/>
      <c r="O22" s="313"/>
      <c r="P22" s="313"/>
    </row>
    <row r="23" spans="1:16" s="4" customFormat="1" ht="24.95" customHeight="1">
      <c r="A23" s="56" t="s">
        <v>374</v>
      </c>
      <c r="B23" s="57" t="s">
        <v>492</v>
      </c>
      <c r="C23" s="58" t="s">
        <v>210</v>
      </c>
      <c r="D23" s="59">
        <v>44485</v>
      </c>
      <c r="E23" s="60" t="s">
        <v>41</v>
      </c>
      <c r="F23" s="59">
        <v>44489</v>
      </c>
      <c r="G23" s="285"/>
      <c r="H23" s="285"/>
      <c r="I23" s="285"/>
      <c r="J23" s="285"/>
      <c r="L23" s="313"/>
      <c r="M23" s="98"/>
      <c r="N23" s="98"/>
      <c r="O23" s="313"/>
      <c r="P23" s="313"/>
    </row>
    <row r="24" spans="1:16" s="4" customFormat="1" ht="24.95" customHeight="1">
      <c r="A24" s="61" t="s">
        <v>445</v>
      </c>
      <c r="B24" s="62" t="s">
        <v>394</v>
      </c>
      <c r="C24" s="63" t="s">
        <v>210</v>
      </c>
      <c r="D24" s="64">
        <v>44487</v>
      </c>
      <c r="E24" s="65" t="s">
        <v>41</v>
      </c>
      <c r="F24" s="64">
        <v>44489</v>
      </c>
      <c r="G24" s="286"/>
      <c r="H24" s="286"/>
      <c r="I24" s="286"/>
      <c r="J24" s="286"/>
      <c r="L24" s="313"/>
      <c r="M24" s="98"/>
      <c r="N24" s="98"/>
      <c r="O24" s="313"/>
      <c r="P24" s="313"/>
    </row>
    <row r="25" spans="1:16" s="4" customFormat="1" ht="24.95" customHeight="1">
      <c r="A25" s="1016" t="s">
        <v>374</v>
      </c>
      <c r="B25" s="44" t="s">
        <v>493</v>
      </c>
      <c r="C25" s="45" t="s">
        <v>209</v>
      </c>
      <c r="D25" s="46">
        <v>44499</v>
      </c>
      <c r="E25" s="47" t="s">
        <v>23</v>
      </c>
      <c r="F25" s="46">
        <v>44501</v>
      </c>
      <c r="G25" s="284"/>
      <c r="H25" s="284"/>
      <c r="I25" s="284"/>
      <c r="J25" s="284"/>
      <c r="L25" s="313"/>
      <c r="M25" s="98"/>
      <c r="N25" s="98"/>
      <c r="O25" s="313"/>
      <c r="P25" s="313"/>
    </row>
    <row r="26" spans="1:16" s="4" customFormat="1" ht="24.95" customHeight="1">
      <c r="A26" s="1013" t="s">
        <v>299</v>
      </c>
      <c r="B26" s="50" t="s">
        <v>392</v>
      </c>
      <c r="C26" s="51" t="s">
        <v>210</v>
      </c>
      <c r="D26" s="52">
        <v>44493</v>
      </c>
      <c r="E26" s="53" t="s">
        <v>26</v>
      </c>
      <c r="F26" s="52">
        <v>44495</v>
      </c>
      <c r="G26" s="684" t="s">
        <v>211</v>
      </c>
      <c r="H26" s="285">
        <f t="shared" ref="H26:J26" si="2">H22+7</f>
        <v>44501</v>
      </c>
      <c r="I26" s="285">
        <f>I22+7</f>
        <v>44505</v>
      </c>
      <c r="J26" s="285">
        <f t="shared" si="2"/>
        <v>44507</v>
      </c>
      <c r="L26" s="313"/>
      <c r="M26" s="98"/>
      <c r="N26" s="98"/>
      <c r="O26" s="313"/>
      <c r="P26" s="313"/>
    </row>
    <row r="27" spans="1:16" s="4" customFormat="1" ht="24.95" customHeight="1">
      <c r="A27" s="56" t="s">
        <v>587</v>
      </c>
      <c r="B27" s="57" t="s">
        <v>588</v>
      </c>
      <c r="C27" s="58" t="s">
        <v>210</v>
      </c>
      <c r="D27" s="59">
        <v>44492</v>
      </c>
      <c r="E27" s="60" t="s">
        <v>41</v>
      </c>
      <c r="F27" s="59">
        <v>44496</v>
      </c>
      <c r="G27" s="285"/>
      <c r="H27" s="285"/>
      <c r="I27" s="285"/>
      <c r="J27" s="285"/>
      <c r="L27" s="313"/>
      <c r="M27" s="98"/>
      <c r="N27" s="98"/>
      <c r="O27" s="313"/>
      <c r="P27" s="313"/>
    </row>
    <row r="28" spans="1:16" s="4" customFormat="1" ht="24.95" customHeight="1">
      <c r="A28" s="61" t="s">
        <v>195</v>
      </c>
      <c r="B28" s="62" t="s">
        <v>490</v>
      </c>
      <c r="C28" s="63" t="s">
        <v>210</v>
      </c>
      <c r="D28" s="64">
        <v>44494</v>
      </c>
      <c r="E28" s="65" t="s">
        <v>41</v>
      </c>
      <c r="F28" s="64">
        <v>44496</v>
      </c>
      <c r="G28" s="286"/>
      <c r="H28" s="286"/>
      <c r="I28" s="286"/>
      <c r="J28" s="286"/>
      <c r="L28" s="313"/>
      <c r="M28" s="98"/>
      <c r="N28" s="98"/>
      <c r="O28" s="313"/>
      <c r="P28" s="313"/>
    </row>
    <row r="29" spans="1:16" s="4" customFormat="1" ht="24.95" customHeight="1">
      <c r="A29" s="1016" t="s">
        <v>211</v>
      </c>
      <c r="B29" s="44"/>
      <c r="C29" s="45" t="s">
        <v>209</v>
      </c>
      <c r="D29" s="46">
        <v>44506</v>
      </c>
      <c r="E29" s="47" t="s">
        <v>23</v>
      </c>
      <c r="F29" s="46">
        <v>44508</v>
      </c>
      <c r="G29" s="284"/>
      <c r="H29" s="284"/>
      <c r="I29" s="284"/>
      <c r="J29" s="284"/>
      <c r="L29" s="313"/>
      <c r="M29" s="693"/>
      <c r="N29" s="693"/>
      <c r="O29" s="313"/>
      <c r="P29" s="313"/>
    </row>
    <row r="30" spans="1:16" s="4" customFormat="1" ht="24.95" customHeight="1">
      <c r="A30" s="1013" t="s">
        <v>184</v>
      </c>
      <c r="B30" s="50" t="s">
        <v>489</v>
      </c>
      <c r="C30" s="51" t="s">
        <v>210</v>
      </c>
      <c r="D30" s="52">
        <v>44500</v>
      </c>
      <c r="E30" s="53" t="s">
        <v>26</v>
      </c>
      <c r="F30" s="52">
        <v>44502</v>
      </c>
      <c r="G30" s="684" t="s">
        <v>211</v>
      </c>
      <c r="H30" s="285">
        <f t="shared" ref="H30" si="3">H26+7</f>
        <v>44508</v>
      </c>
      <c r="I30" s="285">
        <f>I26+7</f>
        <v>44512</v>
      </c>
      <c r="J30" s="285">
        <f t="shared" ref="J30" si="4">J26+7</f>
        <v>44514</v>
      </c>
      <c r="L30" s="313"/>
      <c r="M30" s="693"/>
      <c r="N30" s="693"/>
      <c r="O30" s="313"/>
      <c r="P30" s="313"/>
    </row>
    <row r="31" spans="1:16" s="4" customFormat="1" ht="24.95" customHeight="1">
      <c r="A31" s="56" t="s">
        <v>374</v>
      </c>
      <c r="B31" s="57" t="s">
        <v>493</v>
      </c>
      <c r="C31" s="58" t="s">
        <v>210</v>
      </c>
      <c r="D31" s="59">
        <v>44499</v>
      </c>
      <c r="E31" s="60" t="s">
        <v>41</v>
      </c>
      <c r="F31" s="59">
        <v>44503</v>
      </c>
      <c r="G31" s="285"/>
      <c r="H31" s="285"/>
      <c r="I31" s="285"/>
      <c r="J31" s="285"/>
      <c r="L31" s="313"/>
      <c r="M31" s="693"/>
      <c r="N31" s="693"/>
      <c r="O31" s="313"/>
      <c r="P31" s="313"/>
    </row>
    <row r="32" spans="1:16" s="4" customFormat="1" ht="24.95" customHeight="1">
      <c r="A32" s="61" t="s">
        <v>211</v>
      </c>
      <c r="B32" s="62">
        <v>0</v>
      </c>
      <c r="C32" s="63" t="s">
        <v>210</v>
      </c>
      <c r="D32" s="64">
        <v>44501</v>
      </c>
      <c r="E32" s="65" t="s">
        <v>41</v>
      </c>
      <c r="F32" s="64">
        <v>44503</v>
      </c>
      <c r="G32" s="286"/>
      <c r="H32" s="286"/>
      <c r="I32" s="286"/>
      <c r="J32" s="286"/>
      <c r="L32" s="313"/>
      <c r="M32" s="693"/>
      <c r="N32" s="693"/>
      <c r="O32" s="313"/>
      <c r="P32" s="313"/>
    </row>
    <row r="33" spans="1:16" s="4" customFormat="1" ht="24.95" customHeight="1">
      <c r="A33" s="530"/>
      <c r="B33" s="531"/>
      <c r="C33" s="528"/>
      <c r="D33" s="528"/>
      <c r="E33" s="528"/>
      <c r="F33" s="528"/>
      <c r="G33" s="314"/>
      <c r="H33" s="314"/>
      <c r="I33" s="314"/>
      <c r="J33" s="314"/>
      <c r="L33" s="313"/>
      <c r="M33" s="528"/>
      <c r="N33" s="528"/>
      <c r="O33" s="313"/>
      <c r="P33" s="313"/>
    </row>
    <row r="34" spans="1:16">
      <c r="A34" s="5"/>
      <c r="B34" s="5"/>
      <c r="C34" s="5"/>
      <c r="D34" s="5"/>
      <c r="E34" s="5"/>
      <c r="F34" s="256" t="s">
        <v>82</v>
      </c>
      <c r="G34" s="218"/>
      <c r="L34" s="32"/>
      <c r="M34" s="32"/>
      <c r="N34" s="32"/>
      <c r="O34" s="32"/>
      <c r="P34" s="32"/>
    </row>
    <row r="35" spans="1:16" ht="15.75">
      <c r="A35" s="68" t="s">
        <v>196</v>
      </c>
      <c r="B35" s="68"/>
      <c r="C35" s="5"/>
      <c r="D35" s="271"/>
      <c r="E35" s="305"/>
    </row>
    <row r="36" spans="1:16" s="173" customFormat="1" ht="19.5" customHeight="1">
      <c r="A36" s="73" t="s">
        <v>268</v>
      </c>
      <c r="B36" s="306"/>
      <c r="C36" s="307"/>
      <c r="D36" s="308"/>
      <c r="E36" s="307"/>
      <c r="F36" s="307"/>
      <c r="G36" s="309"/>
    </row>
    <row r="37" spans="1:16" ht="14.25" customHeight="1">
      <c r="A37" s="77" t="s">
        <v>256</v>
      </c>
      <c r="B37" s="5"/>
      <c r="C37" s="5"/>
      <c r="D37" s="5"/>
      <c r="E37" s="5"/>
      <c r="F37" s="256"/>
      <c r="G37" s="218"/>
      <c r="L37" s="32"/>
      <c r="M37" s="32"/>
      <c r="N37" s="32"/>
      <c r="O37" s="32"/>
      <c r="P37" s="32"/>
    </row>
    <row r="38" spans="1:16" ht="15.75" customHeight="1">
      <c r="A38" s="83" t="s">
        <v>340</v>
      </c>
      <c r="B38" s="5"/>
      <c r="C38" s="5"/>
      <c r="D38" s="5"/>
      <c r="E38" s="5"/>
      <c r="F38" s="256"/>
      <c r="G38" s="218"/>
      <c r="L38" s="32"/>
      <c r="M38" s="32"/>
      <c r="N38" s="32"/>
      <c r="O38" s="32"/>
      <c r="P38" s="32"/>
    </row>
    <row r="39" spans="1:16">
      <c r="A39" s="88" t="s">
        <v>257</v>
      </c>
      <c r="B39" s="5"/>
      <c r="C39" s="5"/>
      <c r="D39" s="5"/>
      <c r="E39" s="5"/>
      <c r="F39" s="256"/>
      <c r="G39" s="218"/>
      <c r="L39" s="32"/>
      <c r="M39" s="32"/>
      <c r="N39" s="32"/>
      <c r="O39" s="32"/>
      <c r="P39" s="32"/>
    </row>
    <row r="40" spans="1:16" ht="16.5">
      <c r="A40" s="310"/>
      <c r="B40" s="5"/>
      <c r="C40" s="5"/>
      <c r="D40" s="5"/>
      <c r="E40" s="5"/>
      <c r="F40" s="256"/>
      <c r="G40" s="218"/>
      <c r="L40" s="32"/>
      <c r="M40" s="32"/>
      <c r="N40" s="32"/>
      <c r="O40" s="32"/>
      <c r="P40" s="32"/>
    </row>
    <row r="41" spans="1:16" ht="15.75">
      <c r="A41" s="226" t="s">
        <v>63</v>
      </c>
      <c r="B41" s="272"/>
      <c r="C41" s="5"/>
      <c r="D41" s="5"/>
      <c r="E41" s="5"/>
      <c r="F41" s="311"/>
    </row>
    <row r="42" spans="1:16" ht="15.75">
      <c r="A42" s="151" t="s">
        <v>0</v>
      </c>
      <c r="B42" s="273"/>
      <c r="C42" s="5"/>
      <c r="D42" s="5"/>
      <c r="E42" s="5"/>
      <c r="F42" s="311"/>
    </row>
    <row r="43" spans="1:16" ht="18">
      <c r="A43" s="312" t="s">
        <v>433</v>
      </c>
      <c r="B43" s="177"/>
      <c r="C43" s="5"/>
      <c r="D43" s="5"/>
      <c r="E43" s="5"/>
      <c r="F43" s="311"/>
    </row>
    <row r="44" spans="1:16" ht="18">
      <c r="A44" s="312" t="s">
        <v>65</v>
      </c>
      <c r="B44" s="177"/>
      <c r="C44" s="5"/>
      <c r="D44" s="5"/>
      <c r="E44" s="5"/>
    </row>
    <row r="45" spans="1:16" ht="18">
      <c r="A45" s="312" t="s">
        <v>66</v>
      </c>
      <c r="B45" s="177"/>
      <c r="C45" s="5"/>
      <c r="D45" s="5"/>
      <c r="E45" s="5"/>
    </row>
    <row r="46" spans="1:16" ht="18">
      <c r="A46" s="312" t="s">
        <v>83</v>
      </c>
      <c r="B46" s="177"/>
      <c r="C46" s="5"/>
      <c r="D46" s="5"/>
      <c r="E46" s="5"/>
    </row>
    <row r="47" spans="1:16">
      <c r="A47" s="177"/>
      <c r="B47" s="177"/>
      <c r="C47" s="5"/>
      <c r="D47" s="5"/>
      <c r="E47" s="5"/>
    </row>
    <row r="48" spans="1:16">
      <c r="A48" s="177"/>
      <c r="B48" s="177"/>
    </row>
  </sheetData>
  <customSheetViews>
    <customSheetView guid="{8E2DF192-20FD-40DB-8385-493ED9B1C2BF}" scale="85" showGridLines="0" topLeftCell="A7">
      <selection activeCell="G31" sqref="G31"/>
      <pageMargins left="0.7" right="0.7" top="0.75" bottom="0.75" header="0.3" footer="0.3"/>
      <pageSetup scale="53" orientation="portrait"/>
    </customSheetView>
    <customSheetView guid="{3DA74F3E-F145-470D-BDA0-4288A858AFDF}" scale="85" showGridLines="0" topLeftCell="A16">
      <selection activeCell="G25" sqref="G25"/>
      <pageMargins left="0.7" right="0.7" top="0.75" bottom="0.75" header="0.3" footer="0.3"/>
      <pageSetup scale="53" orientation="portrait"/>
    </customSheetView>
    <customSheetView guid="{3E9A2BAE-164D-47A0-8104-C7D4E0A4EAEF}" scale="85" showGridLines="0" topLeftCell="A3">
      <selection activeCell="G25" sqref="G25"/>
      <pageMargins left="0.7" right="0.7" top="0.75" bottom="0.75" header="0.3" footer="0.3"/>
      <pageSetup scale="53" orientation="portrait"/>
    </customSheetView>
    <customSheetView guid="{B9C309E4-7299-4CD5-AAAB-CF9542D1540F}" scale="85" showGridLines="0">
      <selection activeCell="H20" sqref="H20"/>
      <pageMargins left="0.7" right="0.7" top="0.75" bottom="0.75" header="0.3" footer="0.3"/>
      <pageSetup scale="53" orientation="portrait"/>
    </customSheetView>
    <customSheetView guid="{C00304E5-BAC8-4C34-B3D2-AD7EACE0CB92}" scale="85" showGridLines="0">
      <selection activeCell="H10" sqref="H10"/>
      <pageMargins left="0.7" right="0.7" top="0.75" bottom="0.75" header="0.3" footer="0.3"/>
      <pageSetup scale="53" orientation="portrait"/>
    </customSheetView>
    <customSheetView guid="{93A7AE30-CF2C-4CF1-930B-9425B5F5817D}" scale="85" showGridLines="0">
      <selection activeCell="H20" sqref="H20"/>
      <pageMargins left="0.7" right="0.7" top="0.75" bottom="0.75" header="0.3" footer="0.3"/>
      <pageSetup scale="53" orientation="portrait"/>
    </customSheetView>
    <customSheetView guid="{D7835D66-B13D-4A90-85BF-DC3ACE120431}" scale="85" showGridLines="0">
      <selection activeCell="H10" sqref="H10"/>
      <pageMargins left="0.7" right="0.7" top="0.75" bottom="0.75" header="0.3" footer="0.3"/>
      <pageSetup scale="53" orientation="portrait"/>
    </customSheetView>
    <customSheetView guid="{88931C49-9137-4FED-AEBA-55DC84EE773E}" scale="85" showGridLines="0">
      <selection activeCell="I13" sqref="I13"/>
      <pageMargins left="0.7" right="0.7" top="0.75" bottom="0.75" header="0.3" footer="0.3"/>
      <pageSetup scale="53" orientation="portrait"/>
    </customSheetView>
    <customSheetView guid="{CEA7FD87-719A-426A-B06E-9D4E99783EED}" scale="85" showPageBreaks="1" showGridLines="0" topLeftCell="A8">
      <selection activeCell="B30" sqref="B30"/>
      <pageMargins left="0.7" right="0.7" top="0.75" bottom="0.75" header="0.3" footer="0.3"/>
      <pageSetup scale="53" orientation="portrait"/>
    </customSheetView>
    <customSheetView guid="{23D6460C-E645-4432-B260-E5EED77E92F3}" scale="85" showGridLines="0" topLeftCell="A13">
      <selection activeCell="F25" sqref="F25"/>
      <pageMargins left="0.7" right="0.7" top="0.75" bottom="0.75" header="0.3" footer="0.3"/>
      <pageSetup scale="53" orientation="portrait"/>
    </customSheetView>
    <customSheetView guid="{A0571078-F8D9-4419-99DA-CC05A0A8884F}" scale="85" showPageBreaks="1" showGridLines="0" printArea="1" topLeftCell="A13">
      <selection activeCell="C24" sqref="C24:C25"/>
      <pageMargins left="0.7" right="0.7" top="0.75" bottom="0.75" header="0.3" footer="0.3"/>
      <pageSetup scale="53" orientation="portrait"/>
    </customSheetView>
    <customSheetView guid="{4BAB3EE4-9C54-4B90-B433-C200B8083694}" scale="85" showGridLines="0">
      <selection activeCell="G14" sqref="G14"/>
      <pageMargins left="0.7" right="0.7" top="0.75" bottom="0.75" header="0.3" footer="0.3"/>
      <pageSetup scale="53" orientation="portrait"/>
    </customSheetView>
    <customSheetView guid="{DB8C7FDF-A076-429E-9C69-19F5346810D2}" scale="85" showGridLines="0">
      <selection activeCell="H10" sqref="H10"/>
      <pageMargins left="0.7" right="0.7" top="0.75" bottom="0.75" header="0.3" footer="0.3"/>
      <pageSetup scale="53" orientation="portrait"/>
    </customSheetView>
    <customSheetView guid="{6D779134-8889-443F-9ACA-8D735092180D}" scale="85" showGridLines="0">
      <selection activeCell="D13" sqref="D13"/>
      <pageMargins left="0.7" right="0.7" top="0.75" bottom="0.75" header="0.3" footer="0.3"/>
      <pageSetup scale="53" orientation="portrait"/>
    </customSheetView>
    <customSheetView guid="{36EED012-CDEF-4DC1-8A77-CC61E5DDA9AF}" scale="85" showGridLines="0">
      <selection activeCell="H24" sqref="H24"/>
      <pageMargins left="0.7" right="0.7" top="0.75" bottom="0.75" header="0.3" footer="0.3"/>
      <pageSetup scale="53" orientation="portrait"/>
    </customSheetView>
    <customSheetView guid="{C6EA2456-9077-41F6-8AD1-2B98609E6968}" scale="85" showGridLines="0" topLeftCell="A7">
      <selection activeCell="A9" sqref="A9:E32"/>
      <pageMargins left="0.7" right="0.7" top="0.75" bottom="0.75" header="0.3" footer="0.3"/>
      <pageSetup scale="53" orientation="portrait"/>
    </customSheetView>
    <customSheetView guid="{77C6715E-78A8-45AF-BBE5-55C648F3FD39}" scale="85" showGridLines="0" topLeftCell="A7">
      <selection activeCell="H11" sqref="H11"/>
      <pageMargins left="0.7" right="0.7" top="0.75" bottom="0.75" header="0.3" footer="0.3"/>
      <pageSetup scale="53" orientation="portrait" r:id="rId1"/>
    </customSheetView>
    <customSheetView guid="{D73C7D54-4891-4237-9750-225D2462AB34}" scale="85" showGridLines="0" topLeftCell="A7">
      <selection activeCell="A9" sqref="A9:E32"/>
      <pageMargins left="0.7" right="0.7" top="0.75" bottom="0.75" header="0.3" footer="0.3"/>
      <pageSetup scale="53" orientation="portrait"/>
    </customSheetView>
    <customSheetView guid="{035FD7B7-E407-47C6-82D2-F16A7036DEE3}" scale="85" showGridLines="0" topLeftCell="A4">
      <selection activeCell="A10" sqref="A10"/>
      <pageMargins left="0.7" right="0.7" top="0.75" bottom="0.75" header="0.3" footer="0.3"/>
      <pageSetup scale="53" orientation="portrait"/>
    </customSheetView>
  </customSheetViews>
  <mergeCells count="9">
    <mergeCell ref="M18:N18"/>
    <mergeCell ref="A7:A8"/>
    <mergeCell ref="G7:G8"/>
    <mergeCell ref="M16:N16"/>
    <mergeCell ref="A1:H2"/>
    <mergeCell ref="A3:H3"/>
    <mergeCell ref="C7:E7"/>
    <mergeCell ref="C8:E8"/>
    <mergeCell ref="M13:N13"/>
  </mergeCells>
  <hyperlinks>
    <hyperlink ref="A5" location="MENU!A1" display="BACK TO MENU" xr:uid="{00000000-0004-0000-1000-000000000000}"/>
  </hyperlinks>
  <pageMargins left="0.7" right="0.7" top="0.75" bottom="0.75" header="0.3" footer="0.3"/>
  <pageSetup scale="53" orientation="portrait" r:id="rId2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>
      <selection activeCell="D10" sqref="D10"/>
    </sheetView>
  </sheetViews>
  <sheetFormatPr defaultRowHeight="14.25"/>
  <sheetData/>
  <customSheetViews>
    <customSheetView guid="{8E2DF192-20FD-40DB-8385-493ED9B1C2BF}" state="hidden">
      <selection activeCell="D10" sqref="D10"/>
      <pageMargins left="0.7" right="0.7" top="0.75" bottom="0.75" header="0.3" footer="0.3"/>
    </customSheetView>
    <customSheetView guid="{3DA74F3E-F145-470D-BDA0-4288A858AFDF}" state="hidden">
      <selection activeCell="D10" sqref="D10"/>
      <pageMargins left="0.7" right="0.7" top="0.75" bottom="0.75" header="0.3" footer="0.3"/>
    </customSheetView>
    <customSheetView guid="{3E9A2BAE-164D-47A0-8104-C7D4E0A4EAEF}" state="hidden">
      <selection activeCell="D10" sqref="D10"/>
      <pageMargins left="0.7" right="0.7" top="0.75" bottom="0.75" header="0.3" footer="0.3"/>
    </customSheetView>
    <customSheetView guid="{6D779134-8889-443F-9ACA-8D735092180D}" state="hidden">
      <selection activeCell="D10" sqref="D10"/>
      <pageMargins left="0.7" right="0.7" top="0.75" bottom="0.75" header="0.3" footer="0.3"/>
    </customSheetView>
    <customSheetView guid="{36EED012-CDEF-4DC1-8A77-CC61E5DDA9AF}" state="hidden">
      <selection activeCell="D10" sqref="D10"/>
      <pageMargins left="0.7" right="0.7" top="0.75" bottom="0.75" header="0.3" footer="0.3"/>
    </customSheetView>
    <customSheetView guid="{C6EA2456-9077-41F6-8AD1-2B98609E6968}" state="hidden">
      <selection activeCell="D10" sqref="D10"/>
      <pageMargins left="0.7" right="0.7" top="0.75" bottom="0.75" header="0.3" footer="0.3"/>
    </customSheetView>
    <customSheetView guid="{77C6715E-78A8-45AF-BBE5-55C648F3FD39}" state="hidden">
      <selection activeCell="D10" sqref="D10"/>
      <pageMargins left="0.7" right="0.7" top="0.75" bottom="0.75" header="0.3" footer="0.3"/>
    </customSheetView>
    <customSheetView guid="{D73C7D54-4891-4237-9750-225D2462AB34}" state="hidden">
      <selection activeCell="D10" sqref="D10"/>
      <pageMargins left="0.7" right="0.7" top="0.75" bottom="0.75" header="0.3" footer="0.3"/>
    </customSheetView>
    <customSheetView guid="{035FD7B7-E407-47C6-82D2-F16A7036DEE3}" state="hidden">
      <selection activeCell="D10" sqref="D10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95"/>
  <sheetViews>
    <sheetView showGridLines="0" zoomScale="85" zoomScaleNormal="85" workbookViewId="0">
      <selection activeCell="A58" sqref="A58:F81"/>
    </sheetView>
  </sheetViews>
  <sheetFormatPr defaultColWidth="8.875" defaultRowHeight="12.75"/>
  <cols>
    <col min="1" max="1" width="26.75" style="606" customWidth="1"/>
    <col min="2" max="2" width="10.5" style="606" customWidth="1"/>
    <col min="3" max="3" width="8.875" style="607"/>
    <col min="4" max="4" width="14.5" style="608" bestFit="1" customWidth="1"/>
    <col min="5" max="5" width="28.875" style="608" customWidth="1"/>
    <col min="6" max="6" width="25.875" style="608" customWidth="1"/>
    <col min="7" max="7" width="30.125" style="257" customWidth="1"/>
    <col min="8" max="8" width="12.625" style="257" customWidth="1"/>
    <col min="9" max="9" width="14.125" style="257" customWidth="1"/>
    <col min="10" max="11" width="15.375" style="257" customWidth="1"/>
    <col min="12" max="16384" width="8.875" style="257"/>
  </cols>
  <sheetData>
    <row r="1" spans="1:11" ht="24.95" customHeight="1">
      <c r="A1" s="1145" t="s">
        <v>0</v>
      </c>
      <c r="B1" s="1145"/>
      <c r="C1" s="1145"/>
      <c r="D1" s="1145"/>
      <c r="E1" s="1145"/>
      <c r="F1" s="1145"/>
      <c r="G1" s="1145"/>
      <c r="H1" s="1145"/>
      <c r="I1" s="1145"/>
      <c r="J1" s="1145"/>
      <c r="K1" s="662"/>
    </row>
    <row r="2" spans="1:11" s="244" customFormat="1" ht="24.95" customHeight="1">
      <c r="A2" s="1145"/>
      <c r="B2" s="1145"/>
      <c r="C2" s="1145"/>
      <c r="D2" s="1145"/>
      <c r="E2" s="1145"/>
      <c r="F2" s="1145"/>
      <c r="G2" s="1145"/>
      <c r="H2" s="1145"/>
      <c r="I2" s="1145"/>
      <c r="J2" s="1145"/>
      <c r="K2" s="662"/>
    </row>
    <row r="3" spans="1:11" ht="26.25">
      <c r="A3" s="1146" t="s">
        <v>273</v>
      </c>
      <c r="B3" s="1146"/>
      <c r="C3" s="1146"/>
      <c r="D3" s="1146"/>
      <c r="E3" s="1146"/>
      <c r="F3" s="1146"/>
      <c r="G3" s="1146"/>
      <c r="H3" s="1146"/>
      <c r="I3" s="1146"/>
      <c r="J3" s="1146"/>
      <c r="K3" s="663"/>
    </row>
    <row r="4" spans="1:11" ht="27.75">
      <c r="A4" s="558"/>
      <c r="B4" s="559"/>
      <c r="C4" s="559"/>
      <c r="D4" s="559"/>
      <c r="E4" s="559"/>
      <c r="F4" s="559"/>
      <c r="G4" s="559"/>
      <c r="H4" s="559"/>
      <c r="I4" s="559"/>
      <c r="J4" s="559"/>
      <c r="K4" s="559"/>
    </row>
    <row r="5" spans="1:11" ht="15">
      <c r="A5" s="13" t="s">
        <v>68</v>
      </c>
      <c r="B5" s="246"/>
      <c r="C5" s="247"/>
      <c r="D5" s="248"/>
      <c r="E5" s="248"/>
      <c r="F5" s="248"/>
      <c r="G5" s="560"/>
      <c r="H5" s="249"/>
      <c r="I5" s="655" t="s">
        <v>85</v>
      </c>
      <c r="J5" s="656">
        <f>'CV2'!F5</f>
        <v>44105</v>
      </c>
      <c r="K5" s="656"/>
    </row>
    <row r="6" spans="1:11" ht="18">
      <c r="A6" s="250"/>
      <c r="B6" s="251"/>
      <c r="C6" s="247"/>
      <c r="D6" s="248"/>
      <c r="E6" s="248"/>
      <c r="F6" s="248"/>
      <c r="G6" s="562"/>
      <c r="H6" s="561"/>
      <c r="I6" s="561"/>
      <c r="J6" s="249"/>
      <c r="K6" s="249"/>
    </row>
    <row r="7" spans="1:11" s="245" customFormat="1" ht="39.950000000000003" customHeight="1">
      <c r="A7" s="1147" t="s">
        <v>72</v>
      </c>
      <c r="B7" s="1149" t="s">
        <v>198</v>
      </c>
      <c r="C7" s="252" t="s">
        <v>98</v>
      </c>
      <c r="D7" s="555" t="s">
        <v>71</v>
      </c>
      <c r="E7" s="1151" t="s">
        <v>199</v>
      </c>
      <c r="F7" s="555" t="s">
        <v>71</v>
      </c>
      <c r="G7" s="1153" t="s">
        <v>71</v>
      </c>
      <c r="H7" s="1154"/>
      <c r="I7" s="315"/>
      <c r="J7" s="257"/>
      <c r="K7" s="257"/>
    </row>
    <row r="8" spans="1:11" s="245" customFormat="1" ht="39.950000000000003" customHeight="1">
      <c r="A8" s="1148"/>
      <c r="B8" s="1150"/>
      <c r="C8" s="548" t="s">
        <v>26</v>
      </c>
      <c r="D8" s="563" t="s">
        <v>181</v>
      </c>
      <c r="E8" s="1152"/>
      <c r="F8" s="564" t="s">
        <v>181</v>
      </c>
      <c r="G8" s="565" t="s">
        <v>226</v>
      </c>
      <c r="H8" s="254" t="s">
        <v>220</v>
      </c>
      <c r="I8" s="315"/>
      <c r="J8" s="257"/>
      <c r="K8" s="257"/>
    </row>
    <row r="9" spans="1:11" s="129" customFormat="1" ht="24" customHeight="1">
      <c r="A9" s="1141" t="str">
        <f>'Port Klang West &amp; Pasir Gudang '!A10</f>
        <v>CAPE FAWLEY</v>
      </c>
      <c r="B9" s="1143" t="str">
        <f>'Port Klang West &amp; Pasir Gudang '!B10</f>
        <v>060S</v>
      </c>
      <c r="C9" s="1133">
        <f>'Port Klang West &amp; Pasir Gudang '!C10</f>
        <v>44465</v>
      </c>
      <c r="D9" s="1133">
        <f>C9+4</f>
        <v>44469</v>
      </c>
      <c r="E9" s="713" t="s">
        <v>410</v>
      </c>
      <c r="F9" s="263">
        <v>44477</v>
      </c>
      <c r="G9" s="263"/>
      <c r="H9" s="566">
        <f>F9+5</f>
        <v>44482</v>
      </c>
      <c r="I9" s="567" t="s">
        <v>222</v>
      </c>
      <c r="J9" s="257"/>
      <c r="K9" s="257"/>
    </row>
    <row r="10" spans="1:11" s="129" customFormat="1" ht="24" customHeight="1">
      <c r="A10" s="1142"/>
      <c r="B10" s="1144"/>
      <c r="C10" s="1134"/>
      <c r="D10" s="1134"/>
      <c r="E10" s="685" t="s">
        <v>504</v>
      </c>
      <c r="F10" s="650">
        <v>44470</v>
      </c>
      <c r="G10" s="650">
        <f>F10+4</f>
        <v>44474</v>
      </c>
      <c r="H10" s="650"/>
      <c r="I10" s="583" t="s">
        <v>227</v>
      </c>
      <c r="J10" s="257"/>
      <c r="K10" s="257"/>
    </row>
    <row r="11" spans="1:11" s="129" customFormat="1" ht="24" customHeight="1">
      <c r="A11" s="1139" t="str">
        <f>'Port Klang West &amp; Pasir Gudang '!A11</f>
        <v>GREEN HORIZON</v>
      </c>
      <c r="B11" s="1135" t="str">
        <f>'Port Klang West &amp; Pasir Gudang '!B11</f>
        <v>113S</v>
      </c>
      <c r="C11" s="1137">
        <f>C9+7</f>
        <v>44472</v>
      </c>
      <c r="D11" s="1133">
        <f t="shared" ref="D11" si="0">C11+4</f>
        <v>44476</v>
      </c>
      <c r="E11" s="713" t="s">
        <v>211</v>
      </c>
      <c r="F11" s="263">
        <f t="shared" ref="F11:F20" si="1">F9+7</f>
        <v>44484</v>
      </c>
      <c r="G11" s="263"/>
      <c r="H11" s="566">
        <f>F11+5</f>
        <v>44489</v>
      </c>
      <c r="I11" s="4"/>
      <c r="J11" s="257"/>
      <c r="K11" s="257"/>
    </row>
    <row r="12" spans="1:11" s="129" customFormat="1" ht="24" customHeight="1">
      <c r="A12" s="1140"/>
      <c r="B12" s="1136"/>
      <c r="C12" s="1138"/>
      <c r="D12" s="1134"/>
      <c r="E12" s="685" t="s">
        <v>211</v>
      </c>
      <c r="F12" s="650">
        <f t="shared" si="1"/>
        <v>44477</v>
      </c>
      <c r="G12" s="650">
        <f>F12+4</f>
        <v>44481</v>
      </c>
      <c r="H12" s="650"/>
      <c r="I12" s="4"/>
      <c r="J12" s="257"/>
      <c r="K12" s="257"/>
    </row>
    <row r="13" spans="1:11" s="129" customFormat="1" ht="24" customHeight="1">
      <c r="A13" s="1141" t="str">
        <f>'Port Klang West &amp; Pasir Gudang '!A12</f>
        <v>SANTA LOUKIA</v>
      </c>
      <c r="B13" s="1143" t="str">
        <f>'Port Klang West &amp; Pasir Gudang '!B12</f>
        <v>176S</v>
      </c>
      <c r="C13" s="1137">
        <f>C11+7</f>
        <v>44479</v>
      </c>
      <c r="D13" s="1133">
        <f t="shared" ref="D13" si="2">C13+4</f>
        <v>44483</v>
      </c>
      <c r="E13" s="713" t="s">
        <v>503</v>
      </c>
      <c r="F13" s="263">
        <f t="shared" si="1"/>
        <v>44491</v>
      </c>
      <c r="G13" s="263"/>
      <c r="H13" s="566">
        <f>F13+5</f>
        <v>44496</v>
      </c>
      <c r="I13" s="315"/>
      <c r="J13" s="257"/>
      <c r="K13" s="257"/>
    </row>
    <row r="14" spans="1:11" s="129" customFormat="1" ht="24" customHeight="1">
      <c r="A14" s="1142"/>
      <c r="B14" s="1136"/>
      <c r="C14" s="1138"/>
      <c r="D14" s="1134"/>
      <c r="E14" s="685" t="s">
        <v>505</v>
      </c>
      <c r="F14" s="650">
        <f t="shared" si="1"/>
        <v>44484</v>
      </c>
      <c r="G14" s="650">
        <f>F14+4</f>
        <v>44488</v>
      </c>
      <c r="H14" s="650"/>
      <c r="I14" s="315"/>
      <c r="J14" s="257"/>
      <c r="K14" s="257"/>
    </row>
    <row r="15" spans="1:11" s="129" customFormat="1" ht="24" customHeight="1">
      <c r="A15" s="1141" t="str">
        <f>'Port Klang West &amp; Pasir Gudang '!A13</f>
        <v>CAPE FAWLEY</v>
      </c>
      <c r="B15" s="1135" t="str">
        <f>'Port Klang West &amp; Pasir Gudang '!B13</f>
        <v>061S</v>
      </c>
      <c r="C15" s="1137">
        <f>C13+7</f>
        <v>44486</v>
      </c>
      <c r="D15" s="1133">
        <f t="shared" ref="D15" si="3">C15+4</f>
        <v>44490</v>
      </c>
      <c r="E15" s="713" t="s">
        <v>211</v>
      </c>
      <c r="F15" s="263">
        <f t="shared" si="1"/>
        <v>44498</v>
      </c>
      <c r="G15" s="263"/>
      <c r="H15" s="566">
        <f>F15+5</f>
        <v>44503</v>
      </c>
      <c r="I15" s="315"/>
      <c r="J15" s="257"/>
      <c r="K15" s="257"/>
    </row>
    <row r="16" spans="1:11" s="129" customFormat="1" ht="24" customHeight="1">
      <c r="A16" s="1142"/>
      <c r="B16" s="1136"/>
      <c r="C16" s="1138"/>
      <c r="D16" s="1134"/>
      <c r="E16" s="685" t="s">
        <v>506</v>
      </c>
      <c r="F16" s="650">
        <f t="shared" si="1"/>
        <v>44491</v>
      </c>
      <c r="G16" s="650">
        <f>F16+4</f>
        <v>44495</v>
      </c>
      <c r="H16" s="650"/>
      <c r="I16" s="315"/>
      <c r="J16" s="257"/>
      <c r="K16" s="257"/>
    </row>
    <row r="17" spans="1:11" s="129" customFormat="1" ht="24" customHeight="1">
      <c r="A17" s="1141" t="str">
        <f>'Port Klang West &amp; Pasir Gudang '!A14</f>
        <v>GREEN HORIZON</v>
      </c>
      <c r="B17" s="1141" t="str">
        <f>'Port Klang West &amp; Pasir Gudang '!B14</f>
        <v>114S</v>
      </c>
      <c r="C17" s="1133">
        <f>C15+7</f>
        <v>44493</v>
      </c>
      <c r="D17" s="1133">
        <f t="shared" ref="D17" si="4">C17+4</f>
        <v>44497</v>
      </c>
      <c r="E17" s="713" t="s">
        <v>211</v>
      </c>
      <c r="F17" s="263">
        <f t="shared" si="1"/>
        <v>44505</v>
      </c>
      <c r="G17" s="263"/>
      <c r="H17" s="566">
        <f>F17+5</f>
        <v>44510</v>
      </c>
      <c r="I17" s="315"/>
      <c r="J17" s="257"/>
      <c r="K17" s="257"/>
    </row>
    <row r="18" spans="1:11" s="129" customFormat="1" ht="24" customHeight="1">
      <c r="A18" s="1142"/>
      <c r="B18" s="1142"/>
      <c r="C18" s="1138"/>
      <c r="D18" s="1134"/>
      <c r="E18" s="685" t="s">
        <v>211</v>
      </c>
      <c r="F18" s="650">
        <f t="shared" si="1"/>
        <v>44498</v>
      </c>
      <c r="G18" s="650">
        <f>F18+4</f>
        <v>44502</v>
      </c>
      <c r="H18" s="650"/>
      <c r="I18" s="315"/>
      <c r="J18" s="257"/>
      <c r="K18" s="257"/>
    </row>
    <row r="19" spans="1:11" s="129" customFormat="1" ht="24" customHeight="1">
      <c r="A19" s="1139" t="str">
        <f>'Port Klang West &amp; Pasir Gudang '!A15</f>
        <v>SANTA LOUKIA</v>
      </c>
      <c r="B19" s="1135" t="str">
        <f>'Port Klang West &amp; Pasir Gudang '!B15</f>
        <v>177S</v>
      </c>
      <c r="C19" s="1133">
        <f>C17+7</f>
        <v>44500</v>
      </c>
      <c r="D19" s="1133">
        <f t="shared" ref="D19" si="5">C19+4</f>
        <v>44504</v>
      </c>
      <c r="E19" s="713" t="s">
        <v>211</v>
      </c>
      <c r="F19" s="263">
        <f t="shared" si="1"/>
        <v>44512</v>
      </c>
      <c r="G19" s="263"/>
      <c r="H19" s="566">
        <f>F19+5</f>
        <v>44517</v>
      </c>
      <c r="I19" s="315"/>
      <c r="J19" s="257"/>
      <c r="K19" s="257"/>
    </row>
    <row r="20" spans="1:11" s="129" customFormat="1" ht="24" customHeight="1">
      <c r="A20" s="1140"/>
      <c r="B20" s="1136"/>
      <c r="C20" s="1138"/>
      <c r="D20" s="1134"/>
      <c r="E20" s="685" t="s">
        <v>507</v>
      </c>
      <c r="F20" s="650">
        <f t="shared" si="1"/>
        <v>44505</v>
      </c>
      <c r="G20" s="650">
        <f>F20+4</f>
        <v>44509</v>
      </c>
      <c r="H20" s="650"/>
      <c r="I20" s="315"/>
      <c r="J20" s="257"/>
      <c r="K20" s="257"/>
    </row>
    <row r="21" spans="1:11" s="129" customFormat="1" ht="24" customHeight="1">
      <c r="A21" s="653"/>
      <c r="B21" s="30"/>
      <c r="C21" s="31"/>
      <c r="D21" s="31"/>
      <c r="E21" s="545"/>
      <c r="F21" s="546"/>
      <c r="G21" s="651"/>
      <c r="H21" s="651"/>
      <c r="I21" s="315"/>
      <c r="J21" s="257"/>
      <c r="K21" s="257"/>
    </row>
    <row r="22" spans="1:11" s="129" customFormat="1" ht="19.5" customHeight="1">
      <c r="A22" s="568"/>
      <c r="B22" s="569"/>
      <c r="C22" s="570"/>
      <c r="D22" s="571"/>
      <c r="E22" s="571"/>
      <c r="F22" s="571"/>
      <c r="G22" s="571"/>
      <c r="H22" s="571"/>
      <c r="I22" s="311"/>
      <c r="J22" s="311"/>
      <c r="K22" s="311"/>
    </row>
    <row r="23" spans="1:11" s="129" customFormat="1" ht="19.5" customHeight="1">
      <c r="A23" s="572" t="s">
        <v>81</v>
      </c>
      <c r="B23" s="172"/>
      <c r="C23" s="203"/>
      <c r="D23" s="203"/>
      <c r="E23" s="204"/>
      <c r="F23" s="172"/>
      <c r="G23" s="172"/>
      <c r="H23" s="172"/>
      <c r="I23" s="172"/>
      <c r="J23" s="172"/>
      <c r="K23" s="172"/>
    </row>
    <row r="24" spans="1:11" s="129" customFormat="1" ht="19.5" customHeight="1">
      <c r="A24" s="573" t="s">
        <v>140</v>
      </c>
      <c r="B24" s="573" t="s">
        <v>203</v>
      </c>
      <c r="C24" s="572"/>
      <c r="D24" s="172"/>
      <c r="E24" s="207"/>
      <c r="F24" s="172"/>
      <c r="G24" s="172"/>
      <c r="H24" s="172"/>
      <c r="I24" s="172"/>
      <c r="J24" s="172"/>
      <c r="K24" s="172"/>
    </row>
    <row r="25" spans="1:11" s="129" customFormat="1" ht="19.5" customHeight="1">
      <c r="A25" s="250"/>
      <c r="B25" s="251"/>
      <c r="C25" s="247"/>
      <c r="D25" s="248"/>
      <c r="E25" s="248"/>
      <c r="F25" s="248"/>
      <c r="G25" s="561"/>
      <c r="H25" s="561"/>
      <c r="I25" s="561"/>
      <c r="J25" s="249"/>
      <c r="K25" s="249"/>
    </row>
    <row r="26" spans="1:11" s="129" customFormat="1" ht="19.5" customHeight="1">
      <c r="A26" s="250"/>
      <c r="B26" s="251"/>
      <c r="C26" s="247"/>
      <c r="D26" s="248"/>
      <c r="E26" s="248"/>
      <c r="F26" s="248"/>
      <c r="G26" s="561"/>
      <c r="H26" s="561"/>
      <c r="I26" s="561"/>
      <c r="J26" s="249"/>
      <c r="K26" s="249"/>
    </row>
    <row r="27" spans="1:11" s="129" customFormat="1" ht="19.5" customHeight="1">
      <c r="A27" s="1173" t="s">
        <v>216</v>
      </c>
      <c r="B27" s="1174"/>
      <c r="C27" s="1171" t="s">
        <v>1</v>
      </c>
      <c r="D27" s="1171"/>
      <c r="E27" s="1172"/>
      <c r="F27" s="266" t="s">
        <v>71</v>
      </c>
      <c r="G27" s="1155" t="s">
        <v>223</v>
      </c>
      <c r="H27" s="1157" t="s">
        <v>206</v>
      </c>
      <c r="I27" s="574" t="s">
        <v>71</v>
      </c>
      <c r="J27" s="575"/>
      <c r="K27" s="666"/>
    </row>
    <row r="28" spans="1:11" s="129" customFormat="1" ht="19.5" customHeight="1">
      <c r="A28" s="1175"/>
      <c r="B28" s="1176"/>
      <c r="C28" s="1158" t="s">
        <v>88</v>
      </c>
      <c r="D28" s="1159"/>
      <c r="E28" s="1160"/>
      <c r="F28" s="267" t="s">
        <v>44</v>
      </c>
      <c r="G28" s="1156"/>
      <c r="H28" s="1156"/>
      <c r="I28" s="576" t="s">
        <v>220</v>
      </c>
      <c r="J28" s="576" t="s">
        <v>274</v>
      </c>
      <c r="K28" s="667"/>
    </row>
    <row r="29" spans="1:11" s="129" customFormat="1" ht="19.5" customHeight="1">
      <c r="A29" s="1016" t="s">
        <v>374</v>
      </c>
      <c r="B29" s="44" t="s">
        <v>420</v>
      </c>
      <c r="C29" s="45" t="s">
        <v>209</v>
      </c>
      <c r="D29" s="682">
        <v>44471</v>
      </c>
      <c r="E29" s="683" t="s">
        <v>23</v>
      </c>
      <c r="F29" s="682">
        <v>44473</v>
      </c>
      <c r="G29" s="845" t="s">
        <v>510</v>
      </c>
      <c r="H29" s="268">
        <v>44471</v>
      </c>
      <c r="I29" s="268">
        <f>H29+7</f>
        <v>44478</v>
      </c>
      <c r="J29" s="577"/>
      <c r="K29" s="276" t="s">
        <v>224</v>
      </c>
    </row>
    <row r="30" spans="1:11" s="129" customFormat="1" ht="19.5" customHeight="1">
      <c r="A30" s="1013" t="s">
        <v>303</v>
      </c>
      <c r="B30" s="50" t="s">
        <v>391</v>
      </c>
      <c r="C30" s="51" t="s">
        <v>210</v>
      </c>
      <c r="D30" s="52">
        <v>44465</v>
      </c>
      <c r="E30" s="53" t="s">
        <v>26</v>
      </c>
      <c r="F30" s="52">
        <v>44467</v>
      </c>
      <c r="G30" s="710" t="s">
        <v>411</v>
      </c>
      <c r="H30" s="269">
        <v>44475</v>
      </c>
      <c r="I30" s="269">
        <f>H30+7</f>
        <v>44482</v>
      </c>
      <c r="J30" s="578"/>
      <c r="K30" s="567" t="s">
        <v>222</v>
      </c>
    </row>
    <row r="31" spans="1:11" s="129" customFormat="1" ht="19.5" customHeight="1">
      <c r="A31" s="56" t="s">
        <v>357</v>
      </c>
      <c r="B31" s="57"/>
      <c r="C31" s="58" t="s">
        <v>210</v>
      </c>
      <c r="D31" s="59">
        <v>44464</v>
      </c>
      <c r="E31" s="60" t="s">
        <v>41</v>
      </c>
      <c r="F31" s="59">
        <v>44468</v>
      </c>
      <c r="G31" s="712"/>
      <c r="H31" s="579"/>
      <c r="I31" s="579"/>
      <c r="J31" s="579"/>
      <c r="K31" s="580"/>
    </row>
    <row r="32" spans="1:11" s="129" customFormat="1" ht="19.5" customHeight="1">
      <c r="A32" s="61" t="s">
        <v>195</v>
      </c>
      <c r="B32" s="62" t="s">
        <v>393</v>
      </c>
      <c r="C32" s="63" t="s">
        <v>210</v>
      </c>
      <c r="D32" s="64">
        <v>44466</v>
      </c>
      <c r="E32" s="65" t="s">
        <v>41</v>
      </c>
      <c r="F32" s="64">
        <v>44468</v>
      </c>
      <c r="G32" s="581" t="s">
        <v>211</v>
      </c>
      <c r="H32" s="582"/>
      <c r="I32" s="582"/>
      <c r="J32" s="582"/>
      <c r="K32" s="583" t="s">
        <v>275</v>
      </c>
    </row>
    <row r="33" spans="1:11" s="129" customFormat="1" ht="19.5" customHeight="1">
      <c r="A33" s="1016" t="s">
        <v>211</v>
      </c>
      <c r="B33" s="44"/>
      <c r="C33" s="45" t="s">
        <v>210</v>
      </c>
      <c r="D33" s="46">
        <v>44478</v>
      </c>
      <c r="E33" s="47" t="s">
        <v>23</v>
      </c>
      <c r="F33" s="46">
        <v>44480</v>
      </c>
      <c r="G33" s="845" t="s">
        <v>511</v>
      </c>
      <c r="H33" s="268">
        <f>H29+7</f>
        <v>44478</v>
      </c>
      <c r="I33" s="268">
        <f>H33+6</f>
        <v>44484</v>
      </c>
      <c r="J33" s="577"/>
      <c r="K33" s="668"/>
    </row>
    <row r="34" spans="1:11" s="129" customFormat="1" ht="19.5" customHeight="1">
      <c r="A34" s="1013" t="s">
        <v>299</v>
      </c>
      <c r="B34" s="50" t="s">
        <v>368</v>
      </c>
      <c r="C34" s="51" t="s">
        <v>210</v>
      </c>
      <c r="D34" s="52">
        <v>44472</v>
      </c>
      <c r="E34" s="53" t="s">
        <v>26</v>
      </c>
      <c r="F34" s="52">
        <v>44474</v>
      </c>
      <c r="G34" s="710" t="s">
        <v>413</v>
      </c>
      <c r="H34" s="269">
        <f>H30+7</f>
        <v>44482</v>
      </c>
      <c r="I34" s="269">
        <f>I30+7</f>
        <v>44489</v>
      </c>
      <c r="J34" s="578"/>
      <c r="K34" s="669"/>
    </row>
    <row r="35" spans="1:11" s="129" customFormat="1" ht="19.5" customHeight="1">
      <c r="A35" s="56" t="s">
        <v>374</v>
      </c>
      <c r="B35" s="57" t="s">
        <v>420</v>
      </c>
      <c r="C35" s="58" t="s">
        <v>210</v>
      </c>
      <c r="D35" s="59">
        <v>44471</v>
      </c>
      <c r="E35" s="60" t="s">
        <v>41</v>
      </c>
      <c r="F35" s="59">
        <v>44475</v>
      </c>
      <c r="G35" s="712"/>
      <c r="H35" s="579"/>
      <c r="I35" s="579"/>
      <c r="J35" s="579"/>
      <c r="K35" s="670"/>
    </row>
    <row r="36" spans="1:11" s="129" customFormat="1" ht="19.5" customHeight="1">
      <c r="A36" s="61" t="s">
        <v>445</v>
      </c>
      <c r="B36" s="62" t="s">
        <v>393</v>
      </c>
      <c r="C36" s="63" t="s">
        <v>210</v>
      </c>
      <c r="D36" s="64">
        <v>44473</v>
      </c>
      <c r="E36" s="65" t="s">
        <v>41</v>
      </c>
      <c r="F36" s="64">
        <v>44475</v>
      </c>
      <c r="G36" s="581" t="s">
        <v>211</v>
      </c>
      <c r="H36" s="582"/>
      <c r="I36" s="582"/>
      <c r="J36" s="582"/>
      <c r="K36" s="671"/>
    </row>
    <row r="37" spans="1:11" s="129" customFormat="1" ht="19.5" customHeight="1">
      <c r="A37" s="1016" t="s">
        <v>374</v>
      </c>
      <c r="B37" s="44" t="s">
        <v>492</v>
      </c>
      <c r="C37" s="45" t="s">
        <v>209</v>
      </c>
      <c r="D37" s="46">
        <v>44485</v>
      </c>
      <c r="E37" s="47" t="s">
        <v>23</v>
      </c>
      <c r="F37" s="46">
        <v>44487</v>
      </c>
      <c r="G37" s="845" t="s">
        <v>512</v>
      </c>
      <c r="H37" s="268">
        <f>H33+7</f>
        <v>44485</v>
      </c>
      <c r="I37" s="268">
        <f>H37+6</f>
        <v>44491</v>
      </c>
      <c r="J37" s="577"/>
      <c r="K37" s="668"/>
    </row>
    <row r="38" spans="1:11" s="129" customFormat="1" ht="19.5" customHeight="1">
      <c r="A38" s="1013" t="s">
        <v>184</v>
      </c>
      <c r="B38" s="50" t="s">
        <v>487</v>
      </c>
      <c r="C38" s="51" t="s">
        <v>210</v>
      </c>
      <c r="D38" s="52">
        <v>44479</v>
      </c>
      <c r="E38" s="53" t="s">
        <v>26</v>
      </c>
      <c r="F38" s="52">
        <v>44481</v>
      </c>
      <c r="G38" s="710" t="s">
        <v>508</v>
      </c>
      <c r="H38" s="269">
        <f>H34+7</f>
        <v>44489</v>
      </c>
      <c r="I38" s="269">
        <f>I34+7</f>
        <v>44496</v>
      </c>
      <c r="J38" s="578"/>
      <c r="K38" s="669"/>
    </row>
    <row r="39" spans="1:11" s="129" customFormat="1" ht="19.5" customHeight="1">
      <c r="A39" s="56" t="s">
        <v>357</v>
      </c>
      <c r="B39" s="57" t="s">
        <v>356</v>
      </c>
      <c r="C39" s="58" t="s">
        <v>210</v>
      </c>
      <c r="D39" s="59">
        <v>44478</v>
      </c>
      <c r="E39" s="60" t="s">
        <v>41</v>
      </c>
      <c r="F39" s="59">
        <v>44482</v>
      </c>
      <c r="G39" s="712"/>
      <c r="H39" s="579"/>
      <c r="I39" s="579"/>
      <c r="J39" s="579"/>
      <c r="K39" s="670"/>
    </row>
    <row r="40" spans="1:11" s="129" customFormat="1" ht="19.5" customHeight="1">
      <c r="A40" s="61" t="s">
        <v>195</v>
      </c>
      <c r="B40" s="62" t="s">
        <v>394</v>
      </c>
      <c r="C40" s="63" t="s">
        <v>210</v>
      </c>
      <c r="D40" s="64">
        <v>44480</v>
      </c>
      <c r="E40" s="65" t="s">
        <v>41</v>
      </c>
      <c r="F40" s="64">
        <v>44482</v>
      </c>
      <c r="G40" s="581" t="s">
        <v>211</v>
      </c>
      <c r="H40" s="582"/>
      <c r="I40" s="582"/>
      <c r="J40" s="582"/>
      <c r="K40" s="671"/>
    </row>
    <row r="41" spans="1:11" s="129" customFormat="1" ht="19.5" customHeight="1">
      <c r="A41" s="1016" t="s">
        <v>211</v>
      </c>
      <c r="B41" s="44"/>
      <c r="C41" s="45" t="s">
        <v>209</v>
      </c>
      <c r="D41" s="46">
        <v>44492</v>
      </c>
      <c r="E41" s="47" t="s">
        <v>23</v>
      </c>
      <c r="F41" s="46">
        <v>44494</v>
      </c>
      <c r="G41" s="730" t="s">
        <v>211</v>
      </c>
      <c r="H41" s="268">
        <f>H37+7</f>
        <v>44492</v>
      </c>
      <c r="I41" s="268">
        <f>H41+6</f>
        <v>44498</v>
      </c>
      <c r="J41" s="577"/>
      <c r="K41" s="668"/>
    </row>
    <row r="42" spans="1:11" s="129" customFormat="1" ht="19.5" customHeight="1">
      <c r="A42" s="1013" t="s">
        <v>303</v>
      </c>
      <c r="B42" s="50" t="s">
        <v>488</v>
      </c>
      <c r="C42" s="51" t="s">
        <v>210</v>
      </c>
      <c r="D42" s="52">
        <v>44486</v>
      </c>
      <c r="E42" s="53" t="s">
        <v>26</v>
      </c>
      <c r="F42" s="52">
        <v>44488</v>
      </c>
      <c r="G42" s="710" t="s">
        <v>414</v>
      </c>
      <c r="H42" s="269">
        <f>H38+7</f>
        <v>44496</v>
      </c>
      <c r="I42" s="269">
        <f>I38+7</f>
        <v>44503</v>
      </c>
      <c r="J42" s="578"/>
      <c r="K42" s="669"/>
    </row>
    <row r="43" spans="1:11" s="129" customFormat="1" ht="19.5" customHeight="1">
      <c r="A43" s="56" t="s">
        <v>374</v>
      </c>
      <c r="B43" s="57" t="s">
        <v>492</v>
      </c>
      <c r="C43" s="58" t="s">
        <v>210</v>
      </c>
      <c r="D43" s="59">
        <v>44485</v>
      </c>
      <c r="E43" s="60" t="s">
        <v>41</v>
      </c>
      <c r="F43" s="59">
        <v>44489</v>
      </c>
      <c r="G43" s="712"/>
      <c r="H43" s="579"/>
      <c r="I43" s="579"/>
      <c r="J43" s="579"/>
      <c r="K43" s="670"/>
    </row>
    <row r="44" spans="1:11" s="129" customFormat="1" ht="19.5" customHeight="1">
      <c r="A44" s="61" t="s">
        <v>445</v>
      </c>
      <c r="B44" s="62" t="s">
        <v>394</v>
      </c>
      <c r="C44" s="63" t="s">
        <v>210</v>
      </c>
      <c r="D44" s="64">
        <v>44487</v>
      </c>
      <c r="E44" s="65" t="s">
        <v>41</v>
      </c>
      <c r="F44" s="64">
        <v>44489</v>
      </c>
      <c r="G44" s="581" t="s">
        <v>211</v>
      </c>
      <c r="H44" s="582"/>
      <c r="I44" s="582"/>
      <c r="J44" s="582"/>
      <c r="K44" s="671"/>
    </row>
    <row r="45" spans="1:11" s="129" customFormat="1" ht="19.5" customHeight="1">
      <c r="A45" s="1016" t="s">
        <v>374</v>
      </c>
      <c r="B45" s="44" t="s">
        <v>493</v>
      </c>
      <c r="C45" s="45" t="s">
        <v>209</v>
      </c>
      <c r="D45" s="46">
        <v>44499</v>
      </c>
      <c r="E45" s="47" t="s">
        <v>23</v>
      </c>
      <c r="F45" s="46">
        <v>44501</v>
      </c>
      <c r="G45" s="845" t="s">
        <v>513</v>
      </c>
      <c r="H45" s="268">
        <f>H41+7</f>
        <v>44499</v>
      </c>
      <c r="I45" s="268">
        <f>H45+6</f>
        <v>44505</v>
      </c>
      <c r="J45" s="577"/>
      <c r="K45" s="668"/>
    </row>
    <row r="46" spans="1:11" s="129" customFormat="1" ht="19.5" customHeight="1">
      <c r="A46" s="1013" t="s">
        <v>299</v>
      </c>
      <c r="B46" s="50" t="s">
        <v>392</v>
      </c>
      <c r="C46" s="51" t="s">
        <v>210</v>
      </c>
      <c r="D46" s="52">
        <v>44493</v>
      </c>
      <c r="E46" s="53" t="s">
        <v>26</v>
      </c>
      <c r="F46" s="52">
        <v>44495</v>
      </c>
      <c r="G46" s="709" t="s">
        <v>211</v>
      </c>
      <c r="H46" s="269">
        <f>H42+7</f>
        <v>44503</v>
      </c>
      <c r="I46" s="269">
        <f>I42+7</f>
        <v>44510</v>
      </c>
      <c r="J46" s="578"/>
      <c r="K46" s="669"/>
    </row>
    <row r="47" spans="1:11" s="129" customFormat="1" ht="19.5" customHeight="1">
      <c r="A47" s="56" t="s">
        <v>587</v>
      </c>
      <c r="B47" s="57" t="s">
        <v>588</v>
      </c>
      <c r="C47" s="58" t="s">
        <v>210</v>
      </c>
      <c r="D47" s="59">
        <v>44492</v>
      </c>
      <c r="E47" s="60" t="s">
        <v>41</v>
      </c>
      <c r="F47" s="59">
        <v>44496</v>
      </c>
      <c r="G47" s="712"/>
      <c r="H47" s="579"/>
      <c r="I47" s="579"/>
      <c r="J47" s="579"/>
      <c r="K47" s="670"/>
    </row>
    <row r="48" spans="1:11" s="129" customFormat="1" ht="19.5" customHeight="1">
      <c r="A48" s="61" t="s">
        <v>195</v>
      </c>
      <c r="B48" s="62" t="s">
        <v>490</v>
      </c>
      <c r="C48" s="63" t="s">
        <v>210</v>
      </c>
      <c r="D48" s="64">
        <v>44494</v>
      </c>
      <c r="E48" s="65" t="s">
        <v>41</v>
      </c>
      <c r="F48" s="64">
        <v>44496</v>
      </c>
      <c r="G48" s="581" t="s">
        <v>211</v>
      </c>
      <c r="H48" s="582"/>
      <c r="I48" s="582"/>
      <c r="J48" s="582"/>
      <c r="K48" s="671"/>
    </row>
    <row r="49" spans="1:12" s="129" customFormat="1" ht="19.5" customHeight="1">
      <c r="A49" s="1016" t="s">
        <v>211</v>
      </c>
      <c r="B49" s="44"/>
      <c r="C49" s="45" t="s">
        <v>209</v>
      </c>
      <c r="D49" s="46">
        <v>44506</v>
      </c>
      <c r="E49" s="47" t="s">
        <v>23</v>
      </c>
      <c r="F49" s="46">
        <v>44508</v>
      </c>
      <c r="G49" s="730" t="s">
        <v>211</v>
      </c>
      <c r="H49" s="268">
        <f>H45+7</f>
        <v>44506</v>
      </c>
      <c r="I49" s="268">
        <f>H49+6</f>
        <v>44512</v>
      </c>
      <c r="J49" s="577"/>
      <c r="K49" s="668"/>
    </row>
    <row r="50" spans="1:12" s="129" customFormat="1" ht="19.5" customHeight="1">
      <c r="A50" s="1013" t="s">
        <v>184</v>
      </c>
      <c r="B50" s="50" t="s">
        <v>489</v>
      </c>
      <c r="C50" s="51" t="s">
        <v>210</v>
      </c>
      <c r="D50" s="52">
        <v>44500</v>
      </c>
      <c r="E50" s="53" t="s">
        <v>26</v>
      </c>
      <c r="F50" s="52">
        <v>44502</v>
      </c>
      <c r="G50" s="710" t="s">
        <v>509</v>
      </c>
      <c r="H50" s="269">
        <f>H46+7</f>
        <v>44510</v>
      </c>
      <c r="I50" s="269">
        <f>I46+7</f>
        <v>44517</v>
      </c>
      <c r="J50" s="578"/>
      <c r="K50" s="669"/>
    </row>
    <row r="51" spans="1:12" s="129" customFormat="1" ht="19.5" customHeight="1">
      <c r="A51" s="56" t="s">
        <v>374</v>
      </c>
      <c r="B51" s="57" t="s">
        <v>493</v>
      </c>
      <c r="C51" s="58" t="s">
        <v>210</v>
      </c>
      <c r="D51" s="59">
        <v>44499</v>
      </c>
      <c r="E51" s="60" t="s">
        <v>41</v>
      </c>
      <c r="F51" s="59">
        <v>44503</v>
      </c>
      <c r="G51" s="712"/>
      <c r="H51" s="579"/>
      <c r="I51" s="579"/>
      <c r="J51" s="579"/>
      <c r="K51" s="670"/>
    </row>
    <row r="52" spans="1:12" s="129" customFormat="1" ht="19.5" customHeight="1">
      <c r="A52" s="61" t="s">
        <v>211</v>
      </c>
      <c r="B52" s="62">
        <v>0</v>
      </c>
      <c r="C52" s="63" t="s">
        <v>210</v>
      </c>
      <c r="D52" s="64">
        <v>44501</v>
      </c>
      <c r="E52" s="65" t="s">
        <v>41</v>
      </c>
      <c r="F52" s="64">
        <v>44503</v>
      </c>
      <c r="G52" s="581" t="s">
        <v>211</v>
      </c>
      <c r="H52" s="582"/>
      <c r="I52" s="582"/>
      <c r="J52" s="582"/>
      <c r="K52" s="671"/>
    </row>
    <row r="53" spans="1:12" s="129" customFormat="1" ht="19.5" customHeight="1">
      <c r="A53" s="530"/>
      <c r="B53" s="531"/>
      <c r="C53" s="693"/>
      <c r="D53" s="693"/>
      <c r="E53" s="693"/>
      <c r="F53" s="693"/>
      <c r="G53" s="695"/>
      <c r="H53" s="671"/>
      <c r="I53" s="671"/>
      <c r="J53" s="671"/>
      <c r="K53" s="671"/>
    </row>
    <row r="54" spans="1:12" s="129" customFormat="1" ht="19.5" customHeight="1">
      <c r="A54" s="250"/>
      <c r="B54" s="251"/>
      <c r="C54" s="247"/>
      <c r="D54" s="248"/>
      <c r="E54" s="248"/>
      <c r="F54" s="248"/>
      <c r="G54" s="561"/>
      <c r="H54" s="561"/>
      <c r="I54" s="561"/>
      <c r="J54" s="249"/>
      <c r="K54" s="249"/>
    </row>
    <row r="55" spans="1:12" s="129" customFormat="1" ht="19.5" customHeight="1">
      <c r="A55" s="250"/>
      <c r="B55" s="251"/>
      <c r="C55" s="247"/>
      <c r="D55" s="248"/>
      <c r="E55" s="248"/>
      <c r="F55" s="248"/>
      <c r="G55" s="561"/>
      <c r="H55" s="561"/>
      <c r="I55" s="561"/>
      <c r="J55" s="249"/>
      <c r="K55" s="249"/>
    </row>
    <row r="56" spans="1:12" s="129" customFormat="1" ht="19.5" customHeight="1">
      <c r="A56" s="1161" t="s">
        <v>216</v>
      </c>
      <c r="B56" s="1162"/>
      <c r="C56" s="1165" t="s">
        <v>228</v>
      </c>
      <c r="D56" s="1166"/>
      <c r="E56" s="1167"/>
      <c r="F56" s="556" t="s">
        <v>71</v>
      </c>
      <c r="G56" s="38" t="s">
        <v>217</v>
      </c>
      <c r="H56" s="556" t="s">
        <v>71</v>
      </c>
      <c r="I56" s="584"/>
      <c r="J56" s="557" t="s">
        <v>71</v>
      </c>
      <c r="K56" s="665"/>
    </row>
    <row r="57" spans="1:12" ht="13.5">
      <c r="A57" s="1163"/>
      <c r="B57" s="1164"/>
      <c r="C57" s="1168" t="s">
        <v>210</v>
      </c>
      <c r="D57" s="1169"/>
      <c r="E57" s="1170"/>
      <c r="F57" s="253" t="s">
        <v>44</v>
      </c>
      <c r="G57" s="42" t="s">
        <v>218</v>
      </c>
      <c r="H57" s="254" t="s">
        <v>44</v>
      </c>
      <c r="I57" s="253" t="s">
        <v>225</v>
      </c>
      <c r="J57" s="262" t="s">
        <v>226</v>
      </c>
      <c r="K57" s="262" t="s">
        <v>276</v>
      </c>
    </row>
    <row r="58" spans="1:12" ht="24" customHeight="1">
      <c r="A58" s="694" t="s">
        <v>374</v>
      </c>
      <c r="B58" s="44" t="s">
        <v>420</v>
      </c>
      <c r="C58" s="45" t="s">
        <v>209</v>
      </c>
      <c r="D58" s="682">
        <v>44471</v>
      </c>
      <c r="E58" s="683" t="s">
        <v>23</v>
      </c>
      <c r="F58" s="682">
        <v>44473</v>
      </c>
      <c r="G58" s="711" t="s">
        <v>514</v>
      </c>
      <c r="H58" s="577">
        <v>44473</v>
      </c>
      <c r="I58" s="577">
        <f>H58+3</f>
        <v>44476</v>
      </c>
      <c r="J58" s="577"/>
      <c r="K58" s="577"/>
      <c r="L58" s="677" t="s">
        <v>289</v>
      </c>
    </row>
    <row r="59" spans="1:12" ht="24" customHeight="1">
      <c r="A59" s="1013" t="s">
        <v>303</v>
      </c>
      <c r="B59" s="50" t="s">
        <v>391</v>
      </c>
      <c r="C59" s="51" t="s">
        <v>210</v>
      </c>
      <c r="D59" s="52">
        <v>44465</v>
      </c>
      <c r="E59" s="53" t="s">
        <v>26</v>
      </c>
      <c r="F59" s="52">
        <v>44467</v>
      </c>
      <c r="G59" s="586" t="s">
        <v>412</v>
      </c>
      <c r="H59" s="578">
        <v>44471</v>
      </c>
      <c r="I59" s="578"/>
      <c r="J59" s="578"/>
      <c r="K59" s="578">
        <f>H59+3</f>
        <v>44474</v>
      </c>
      <c r="L59" s="678" t="s">
        <v>290</v>
      </c>
    </row>
    <row r="60" spans="1:12" ht="24" customHeight="1">
      <c r="A60" s="56" t="s">
        <v>357</v>
      </c>
      <c r="B60" s="57"/>
      <c r="C60" s="58" t="s">
        <v>210</v>
      </c>
      <c r="D60" s="59">
        <v>44464</v>
      </c>
      <c r="E60" s="60" t="s">
        <v>41</v>
      </c>
      <c r="F60" s="59">
        <v>44468</v>
      </c>
      <c r="G60" s="984" t="s">
        <v>520</v>
      </c>
      <c r="H60" s="652">
        <v>44475</v>
      </c>
      <c r="I60" s="652"/>
      <c r="J60" s="652">
        <f>H60+4</f>
        <v>44479</v>
      </c>
      <c r="K60" s="652"/>
      <c r="L60" s="679" t="s">
        <v>291</v>
      </c>
    </row>
    <row r="61" spans="1:12" ht="24" customHeight="1">
      <c r="A61" s="61" t="s">
        <v>195</v>
      </c>
      <c r="B61" s="62" t="s">
        <v>393</v>
      </c>
      <c r="C61" s="63" t="s">
        <v>210</v>
      </c>
      <c r="D61" s="64">
        <v>44466</v>
      </c>
      <c r="E61" s="65" t="s">
        <v>41</v>
      </c>
      <c r="F61" s="64">
        <v>44468</v>
      </c>
      <c r="G61" s="995" t="s">
        <v>524</v>
      </c>
      <c r="H61" s="255">
        <v>44471</v>
      </c>
      <c r="I61" s="255"/>
      <c r="J61" s="255">
        <f>H61+4</f>
        <v>44475</v>
      </c>
      <c r="K61" s="255"/>
      <c r="L61" s="680" t="s">
        <v>292</v>
      </c>
    </row>
    <row r="62" spans="1:12" ht="24" customHeight="1">
      <c r="A62" s="694" t="s">
        <v>211</v>
      </c>
      <c r="B62" s="44"/>
      <c r="C62" s="45" t="s">
        <v>210</v>
      </c>
      <c r="D62" s="682">
        <v>44478</v>
      </c>
      <c r="E62" s="683" t="s">
        <v>23</v>
      </c>
      <c r="F62" s="682">
        <v>44480</v>
      </c>
      <c r="G62" s="711" t="s">
        <v>515</v>
      </c>
      <c r="H62" s="577">
        <f t="shared" ref="H62:H81" si="6">H58+7</f>
        <v>44480</v>
      </c>
      <c r="I62" s="577">
        <f>H62+3</f>
        <v>44483</v>
      </c>
      <c r="J62" s="577"/>
      <c r="K62" s="577"/>
    </row>
    <row r="63" spans="1:12" ht="24" customHeight="1">
      <c r="A63" s="1013" t="s">
        <v>299</v>
      </c>
      <c r="B63" s="50" t="s">
        <v>368</v>
      </c>
      <c r="C63" s="51" t="s">
        <v>210</v>
      </c>
      <c r="D63" s="52">
        <v>44472</v>
      </c>
      <c r="E63" s="53" t="s">
        <v>26</v>
      </c>
      <c r="F63" s="52">
        <v>44474</v>
      </c>
      <c r="G63" s="586" t="s">
        <v>211</v>
      </c>
      <c r="H63" s="578">
        <f>H59+7</f>
        <v>44478</v>
      </c>
      <c r="I63" s="578"/>
      <c r="J63" s="578"/>
      <c r="K63" s="578">
        <f>H63+3</f>
        <v>44481</v>
      </c>
    </row>
    <row r="64" spans="1:12" ht="24" customHeight="1">
      <c r="A64" s="56" t="s">
        <v>374</v>
      </c>
      <c r="B64" s="57" t="s">
        <v>420</v>
      </c>
      <c r="C64" s="58" t="s">
        <v>210</v>
      </c>
      <c r="D64" s="59">
        <v>44471</v>
      </c>
      <c r="E64" s="60" t="s">
        <v>41</v>
      </c>
      <c r="F64" s="59">
        <v>44475</v>
      </c>
      <c r="G64" s="984" t="s">
        <v>521</v>
      </c>
      <c r="H64" s="652">
        <f>H60+7</f>
        <v>44482</v>
      </c>
      <c r="I64" s="652"/>
      <c r="J64" s="652">
        <f>H64+4</f>
        <v>44486</v>
      </c>
      <c r="K64" s="652"/>
    </row>
    <row r="65" spans="1:11" ht="24" customHeight="1">
      <c r="A65" s="61" t="s">
        <v>445</v>
      </c>
      <c r="B65" s="62" t="s">
        <v>393</v>
      </c>
      <c r="C65" s="63" t="s">
        <v>210</v>
      </c>
      <c r="D65" s="64">
        <v>44473</v>
      </c>
      <c r="E65" s="65" t="s">
        <v>41</v>
      </c>
      <c r="F65" s="64">
        <v>44475</v>
      </c>
      <c r="G65" s="995" t="s">
        <v>525</v>
      </c>
      <c r="H65" s="255">
        <f>H61+7</f>
        <v>44478</v>
      </c>
      <c r="I65" s="255"/>
      <c r="J65" s="255">
        <f>H65+4</f>
        <v>44482</v>
      </c>
      <c r="K65" s="255"/>
    </row>
    <row r="66" spans="1:11" ht="24" customHeight="1">
      <c r="A66" s="694" t="s">
        <v>374</v>
      </c>
      <c r="B66" s="44" t="s">
        <v>492</v>
      </c>
      <c r="C66" s="45" t="s">
        <v>209</v>
      </c>
      <c r="D66" s="682">
        <v>44485</v>
      </c>
      <c r="E66" s="683" t="s">
        <v>23</v>
      </c>
      <c r="F66" s="682">
        <v>44487</v>
      </c>
      <c r="G66" s="711" t="s">
        <v>516</v>
      </c>
      <c r="H66" s="577">
        <f>H62+7</f>
        <v>44487</v>
      </c>
      <c r="I66" s="577">
        <f>H66+3</f>
        <v>44490</v>
      </c>
      <c r="J66" s="577"/>
      <c r="K66" s="577"/>
    </row>
    <row r="67" spans="1:11" ht="24" customHeight="1">
      <c r="A67" s="1013" t="s">
        <v>184</v>
      </c>
      <c r="B67" s="50" t="s">
        <v>487</v>
      </c>
      <c r="C67" s="51" t="s">
        <v>210</v>
      </c>
      <c r="D67" s="52">
        <v>44479</v>
      </c>
      <c r="E67" s="53" t="s">
        <v>26</v>
      </c>
      <c r="F67" s="52">
        <v>44481</v>
      </c>
      <c r="G67" s="586" t="s">
        <v>211</v>
      </c>
      <c r="H67" s="578">
        <f t="shared" si="6"/>
        <v>44485</v>
      </c>
      <c r="I67" s="578"/>
      <c r="J67" s="578"/>
      <c r="K67" s="578">
        <f>H67+3</f>
        <v>44488</v>
      </c>
    </row>
    <row r="68" spans="1:11" ht="24" customHeight="1">
      <c r="A68" s="56" t="s">
        <v>357</v>
      </c>
      <c r="B68" s="57" t="s">
        <v>356</v>
      </c>
      <c r="C68" s="58" t="s">
        <v>210</v>
      </c>
      <c r="D68" s="59">
        <v>44478</v>
      </c>
      <c r="E68" s="60" t="s">
        <v>41</v>
      </c>
      <c r="F68" s="59">
        <v>44482</v>
      </c>
      <c r="G68" s="984" t="s">
        <v>522</v>
      </c>
      <c r="H68" s="652">
        <f t="shared" si="6"/>
        <v>44489</v>
      </c>
      <c r="I68" s="652"/>
      <c r="J68" s="652">
        <f>H68+4</f>
        <v>44493</v>
      </c>
      <c r="K68" s="652"/>
    </row>
    <row r="69" spans="1:11" ht="24" customHeight="1">
      <c r="A69" s="61" t="s">
        <v>195</v>
      </c>
      <c r="B69" s="62" t="s">
        <v>394</v>
      </c>
      <c r="C69" s="63" t="s">
        <v>210</v>
      </c>
      <c r="D69" s="64">
        <v>44480</v>
      </c>
      <c r="E69" s="65" t="s">
        <v>41</v>
      </c>
      <c r="F69" s="64">
        <v>44482</v>
      </c>
      <c r="G69" s="995" t="s">
        <v>526</v>
      </c>
      <c r="H69" s="255">
        <f t="shared" si="6"/>
        <v>44485</v>
      </c>
      <c r="I69" s="255"/>
      <c r="J69" s="255">
        <f>H69+4</f>
        <v>44489</v>
      </c>
      <c r="K69" s="255"/>
    </row>
    <row r="70" spans="1:11" ht="24" customHeight="1">
      <c r="A70" s="694" t="s">
        <v>211</v>
      </c>
      <c r="B70" s="44"/>
      <c r="C70" s="45" t="s">
        <v>209</v>
      </c>
      <c r="D70" s="682">
        <v>44492</v>
      </c>
      <c r="E70" s="683" t="s">
        <v>23</v>
      </c>
      <c r="F70" s="682">
        <v>44494</v>
      </c>
      <c r="G70" s="711" t="s">
        <v>517</v>
      </c>
      <c r="H70" s="577">
        <f t="shared" si="6"/>
        <v>44494</v>
      </c>
      <c r="I70" s="577">
        <f>H70+3</f>
        <v>44497</v>
      </c>
      <c r="J70" s="577"/>
      <c r="K70" s="577"/>
    </row>
    <row r="71" spans="1:11" ht="24" customHeight="1">
      <c r="A71" s="1013" t="s">
        <v>303</v>
      </c>
      <c r="B71" s="50" t="s">
        <v>488</v>
      </c>
      <c r="C71" s="51" t="s">
        <v>210</v>
      </c>
      <c r="D71" s="52">
        <v>44486</v>
      </c>
      <c r="E71" s="53" t="s">
        <v>26</v>
      </c>
      <c r="F71" s="52">
        <v>44488</v>
      </c>
      <c r="G71" s="586" t="s">
        <v>211</v>
      </c>
      <c r="H71" s="578">
        <f t="shared" si="6"/>
        <v>44492</v>
      </c>
      <c r="I71" s="578"/>
      <c r="J71" s="578"/>
      <c r="K71" s="578">
        <f>H71+3</f>
        <v>44495</v>
      </c>
    </row>
    <row r="72" spans="1:11" ht="24" customHeight="1">
      <c r="A72" s="56" t="s">
        <v>374</v>
      </c>
      <c r="B72" s="57" t="s">
        <v>492</v>
      </c>
      <c r="C72" s="58" t="s">
        <v>210</v>
      </c>
      <c r="D72" s="59">
        <v>44485</v>
      </c>
      <c r="E72" s="60" t="s">
        <v>41</v>
      </c>
      <c r="F72" s="59">
        <v>44489</v>
      </c>
      <c r="G72" s="984" t="s">
        <v>523</v>
      </c>
      <c r="H72" s="652">
        <f t="shared" si="6"/>
        <v>44496</v>
      </c>
      <c r="I72" s="652"/>
      <c r="J72" s="652">
        <f>H72+4</f>
        <v>44500</v>
      </c>
      <c r="K72" s="652"/>
    </row>
    <row r="73" spans="1:11" ht="24" customHeight="1">
      <c r="A73" s="61" t="s">
        <v>445</v>
      </c>
      <c r="B73" s="62" t="s">
        <v>394</v>
      </c>
      <c r="C73" s="63" t="s">
        <v>210</v>
      </c>
      <c r="D73" s="64">
        <v>44487</v>
      </c>
      <c r="E73" s="65" t="s">
        <v>41</v>
      </c>
      <c r="F73" s="64">
        <v>44489</v>
      </c>
      <c r="G73" s="995" t="s">
        <v>527</v>
      </c>
      <c r="H73" s="255">
        <f t="shared" si="6"/>
        <v>44492</v>
      </c>
      <c r="I73" s="255"/>
      <c r="J73" s="255">
        <f>H73+4</f>
        <v>44496</v>
      </c>
      <c r="K73" s="255"/>
    </row>
    <row r="74" spans="1:11" ht="24" customHeight="1">
      <c r="A74" s="694" t="s">
        <v>374</v>
      </c>
      <c r="B74" s="44" t="s">
        <v>493</v>
      </c>
      <c r="C74" s="45" t="s">
        <v>209</v>
      </c>
      <c r="D74" s="682">
        <v>44499</v>
      </c>
      <c r="E74" s="683" t="s">
        <v>23</v>
      </c>
      <c r="F74" s="682">
        <v>44501</v>
      </c>
      <c r="G74" s="711" t="s">
        <v>518</v>
      </c>
      <c r="H74" s="577">
        <f t="shared" si="6"/>
        <v>44501</v>
      </c>
      <c r="I74" s="577">
        <f>H74+3</f>
        <v>44504</v>
      </c>
      <c r="J74" s="577"/>
      <c r="K74" s="577"/>
    </row>
    <row r="75" spans="1:11" ht="24" customHeight="1">
      <c r="A75" s="1013" t="s">
        <v>299</v>
      </c>
      <c r="B75" s="50" t="s">
        <v>392</v>
      </c>
      <c r="C75" s="51" t="s">
        <v>210</v>
      </c>
      <c r="D75" s="52">
        <v>44493</v>
      </c>
      <c r="E75" s="53" t="s">
        <v>26</v>
      </c>
      <c r="F75" s="52">
        <v>44495</v>
      </c>
      <c r="G75" s="586" t="s">
        <v>211</v>
      </c>
      <c r="H75" s="578">
        <f t="shared" si="6"/>
        <v>44499</v>
      </c>
      <c r="I75" s="578"/>
      <c r="J75" s="578"/>
      <c r="K75" s="578">
        <f>H75+3</f>
        <v>44502</v>
      </c>
    </row>
    <row r="76" spans="1:11" ht="24" customHeight="1">
      <c r="A76" s="56" t="s">
        <v>587</v>
      </c>
      <c r="B76" s="57" t="s">
        <v>588</v>
      </c>
      <c r="C76" s="58" t="s">
        <v>210</v>
      </c>
      <c r="D76" s="59">
        <v>44492</v>
      </c>
      <c r="E76" s="60" t="s">
        <v>41</v>
      </c>
      <c r="F76" s="59">
        <v>44496</v>
      </c>
      <c r="G76" s="984" t="s">
        <v>211</v>
      </c>
      <c r="H76" s="652">
        <f t="shared" si="6"/>
        <v>44503</v>
      </c>
      <c r="I76" s="652"/>
      <c r="J76" s="652">
        <f>H76+4</f>
        <v>44507</v>
      </c>
      <c r="K76" s="652"/>
    </row>
    <row r="77" spans="1:11" ht="24" customHeight="1">
      <c r="A77" s="61" t="s">
        <v>195</v>
      </c>
      <c r="B77" s="62" t="s">
        <v>490</v>
      </c>
      <c r="C77" s="63" t="s">
        <v>210</v>
      </c>
      <c r="D77" s="64">
        <v>44494</v>
      </c>
      <c r="E77" s="65" t="s">
        <v>41</v>
      </c>
      <c r="F77" s="64">
        <v>44496</v>
      </c>
      <c r="G77" s="995" t="s">
        <v>211</v>
      </c>
      <c r="H77" s="255">
        <f t="shared" si="6"/>
        <v>44499</v>
      </c>
      <c r="I77" s="255"/>
      <c r="J77" s="255">
        <f>H77+4</f>
        <v>44503</v>
      </c>
      <c r="K77" s="255"/>
    </row>
    <row r="78" spans="1:11" ht="24" customHeight="1">
      <c r="A78" s="694" t="s">
        <v>211</v>
      </c>
      <c r="B78" s="44"/>
      <c r="C78" s="45" t="s">
        <v>209</v>
      </c>
      <c r="D78" s="682">
        <v>44506</v>
      </c>
      <c r="E78" s="683" t="s">
        <v>23</v>
      </c>
      <c r="F78" s="682">
        <v>44508</v>
      </c>
      <c r="G78" s="711" t="s">
        <v>519</v>
      </c>
      <c r="H78" s="577">
        <f t="shared" si="6"/>
        <v>44508</v>
      </c>
      <c r="I78" s="577">
        <f>H78+3</f>
        <v>44511</v>
      </c>
      <c r="J78" s="577"/>
      <c r="K78" s="577"/>
    </row>
    <row r="79" spans="1:11" ht="24" customHeight="1">
      <c r="A79" s="1013" t="s">
        <v>184</v>
      </c>
      <c r="B79" s="50" t="s">
        <v>489</v>
      </c>
      <c r="C79" s="51" t="s">
        <v>210</v>
      </c>
      <c r="D79" s="52">
        <v>44500</v>
      </c>
      <c r="E79" s="53" t="s">
        <v>26</v>
      </c>
      <c r="F79" s="52">
        <v>44502</v>
      </c>
      <c r="G79" s="586" t="s">
        <v>211</v>
      </c>
      <c r="H79" s="578">
        <f t="shared" si="6"/>
        <v>44506</v>
      </c>
      <c r="I79" s="578"/>
      <c r="J79" s="578"/>
      <c r="K79" s="578">
        <f>H79+3</f>
        <v>44509</v>
      </c>
    </row>
    <row r="80" spans="1:11" ht="24" customHeight="1">
      <c r="A80" s="56" t="s">
        <v>374</v>
      </c>
      <c r="B80" s="57" t="s">
        <v>493</v>
      </c>
      <c r="C80" s="58" t="s">
        <v>210</v>
      </c>
      <c r="D80" s="59">
        <v>44499</v>
      </c>
      <c r="E80" s="60" t="s">
        <v>41</v>
      </c>
      <c r="F80" s="59">
        <v>44503</v>
      </c>
      <c r="G80" s="984" t="s">
        <v>211</v>
      </c>
      <c r="H80" s="652">
        <f t="shared" si="6"/>
        <v>44510</v>
      </c>
      <c r="I80" s="652"/>
      <c r="J80" s="652">
        <f>H80+4</f>
        <v>44514</v>
      </c>
      <c r="K80" s="652"/>
    </row>
    <row r="81" spans="1:11" ht="24" customHeight="1">
      <c r="A81" s="61" t="s">
        <v>211</v>
      </c>
      <c r="B81" s="62">
        <v>0</v>
      </c>
      <c r="C81" s="63" t="s">
        <v>210</v>
      </c>
      <c r="D81" s="64">
        <v>44501</v>
      </c>
      <c r="E81" s="65" t="s">
        <v>41</v>
      </c>
      <c r="F81" s="64">
        <v>44503</v>
      </c>
      <c r="G81" s="995" t="s">
        <v>211</v>
      </c>
      <c r="H81" s="255">
        <f t="shared" si="6"/>
        <v>44506</v>
      </c>
      <c r="I81" s="255"/>
      <c r="J81" s="255">
        <f>H81+4</f>
        <v>44510</v>
      </c>
      <c r="K81" s="255"/>
    </row>
    <row r="82" spans="1:11" ht="24" customHeight="1">
      <c r="A82" s="530"/>
      <c r="B82" s="531"/>
      <c r="C82" s="693"/>
      <c r="D82" s="693"/>
      <c r="E82" s="693"/>
      <c r="F82" s="693"/>
      <c r="G82" s="696"/>
      <c r="H82" s="546"/>
      <c r="I82" s="546"/>
      <c r="J82" s="546"/>
      <c r="K82" s="546"/>
    </row>
    <row r="83" spans="1:11" ht="24" customHeight="1">
      <c r="A83" s="530"/>
      <c r="B83" s="531"/>
      <c r="C83" s="693"/>
      <c r="D83" s="693"/>
      <c r="E83" s="693"/>
      <c r="F83" s="693"/>
      <c r="G83" s="696"/>
      <c r="H83" s="546"/>
      <c r="I83" s="546"/>
      <c r="J83" s="546"/>
      <c r="K83" s="546"/>
    </row>
    <row r="84" spans="1:11" ht="15.75">
      <c r="A84" s="257"/>
      <c r="B84" s="257"/>
      <c r="C84" s="257"/>
      <c r="D84" s="580"/>
      <c r="E84" s="587" t="s">
        <v>82</v>
      </c>
      <c r="F84" s="257"/>
      <c r="G84" s="588"/>
      <c r="H84" s="589"/>
      <c r="I84" s="589"/>
    </row>
    <row r="85" spans="1:11" ht="15.75">
      <c r="A85" s="590" t="s">
        <v>196</v>
      </c>
      <c r="B85" s="590"/>
      <c r="C85" s="591"/>
      <c r="D85" s="592"/>
      <c r="E85" s="592"/>
      <c r="F85" s="592"/>
    </row>
    <row r="86" spans="1:11" ht="15.75">
      <c r="A86" s="593" t="s">
        <v>268</v>
      </c>
      <c r="B86" s="594"/>
      <c r="C86" s="595"/>
      <c r="D86" s="595"/>
      <c r="E86" s="595"/>
      <c r="F86" s="595"/>
      <c r="G86" s="596"/>
      <c r="H86" s="4"/>
      <c r="I86" s="4"/>
      <c r="J86" s="4"/>
      <c r="K86" s="4"/>
    </row>
    <row r="87" spans="1:11" ht="15.75">
      <c r="A87" s="77" t="s">
        <v>256</v>
      </c>
      <c r="B87" s="597"/>
      <c r="C87" s="598"/>
      <c r="D87" s="597"/>
      <c r="E87" s="599"/>
      <c r="F87" s="599"/>
      <c r="G87" s="600"/>
      <c r="H87" s="4"/>
      <c r="I87" s="4"/>
      <c r="J87" s="4"/>
      <c r="K87" s="4"/>
    </row>
    <row r="88" spans="1:11" ht="18.75">
      <c r="A88" s="83" t="s">
        <v>340</v>
      </c>
      <c r="B88" s="601"/>
      <c r="C88" s="602"/>
      <c r="D88" s="603"/>
      <c r="E88" s="603"/>
      <c r="F88" s="603"/>
      <c r="G88" s="604"/>
    </row>
    <row r="89" spans="1:11">
      <c r="A89" s="605" t="s">
        <v>257</v>
      </c>
    </row>
    <row r="90" spans="1:11" ht="18.75">
      <c r="A90" s="609" t="s">
        <v>63</v>
      </c>
      <c r="B90" s="610"/>
      <c r="C90" s="611"/>
      <c r="D90" s="612"/>
      <c r="E90" s="604"/>
      <c r="F90" s="604"/>
    </row>
    <row r="91" spans="1:11" ht="15.75">
      <c r="A91" s="258" t="s">
        <v>0</v>
      </c>
      <c r="B91" s="259"/>
      <c r="C91" s="153"/>
      <c r="D91" s="370"/>
      <c r="E91" s="613"/>
      <c r="F91" s="613"/>
    </row>
    <row r="92" spans="1:11" ht="15.75">
      <c r="A92" s="260" t="s">
        <v>433</v>
      </c>
      <c r="B92" s="614"/>
      <c r="C92" s="615"/>
      <c r="D92" s="616"/>
      <c r="E92" s="614"/>
      <c r="F92" s="613"/>
    </row>
    <row r="93" spans="1:11" ht="15.75">
      <c r="A93" s="260" t="s">
        <v>65</v>
      </c>
      <c r="B93" s="614"/>
      <c r="C93" s="615"/>
      <c r="D93" s="616"/>
      <c r="E93" s="614"/>
      <c r="F93" s="613"/>
    </row>
    <row r="94" spans="1:11" ht="15.75">
      <c r="A94" s="164" t="s">
        <v>66</v>
      </c>
      <c r="B94" s="614"/>
      <c r="C94" s="615"/>
      <c r="D94" s="261"/>
      <c r="E94" s="261"/>
      <c r="F94" s="257"/>
    </row>
    <row r="95" spans="1:11" ht="15.75">
      <c r="A95" s="260" t="s">
        <v>83</v>
      </c>
      <c r="B95" s="614"/>
      <c r="C95" s="615"/>
      <c r="D95" s="261"/>
      <c r="E95" s="261"/>
      <c r="F95" s="257"/>
    </row>
  </sheetData>
  <customSheetViews>
    <customSheetView guid="{8E2DF192-20FD-40DB-8385-493ED9B1C2BF}" scale="85" showGridLines="0" topLeftCell="A55">
      <selection activeCell="C65" sqref="C65"/>
      <pageMargins left="0.7" right="0.7" top="0.75" bottom="0.75" header="0.3" footer="0.3"/>
    </customSheetView>
    <customSheetView guid="{3DA74F3E-F145-470D-BDA0-4288A858AFDF}" scale="85" showGridLines="0" topLeftCell="A16">
      <selection activeCell="E22" sqref="E22"/>
      <pageMargins left="0.7" right="0.7" top="0.75" bottom="0.75" header="0.3" footer="0.3"/>
    </customSheetView>
    <customSheetView guid="{3E9A2BAE-164D-47A0-8104-C7D4E0A4EAEF}" scale="85" showGridLines="0">
      <selection activeCell="E15" sqref="E15"/>
      <pageMargins left="0.7" right="0.7" top="0.75" bottom="0.75" header="0.3" footer="0.3"/>
    </customSheetView>
    <customSheetView guid="{6D779134-8889-443F-9ACA-8D735092180D}" scale="85" showGridLines="0" topLeftCell="A16">
      <selection activeCell="E22" sqref="E22"/>
      <pageMargins left="0.7" right="0.7" top="0.75" bottom="0.75" header="0.3" footer="0.3"/>
    </customSheetView>
    <customSheetView guid="{36EED012-CDEF-4DC1-8A77-CC61E5DDA9AF}" scale="85" showGridLines="0" topLeftCell="A28">
      <selection activeCell="F75" sqref="F75"/>
      <pageMargins left="0.7" right="0.7" top="0.75" bottom="0.75" header="0.3" footer="0.3"/>
    </customSheetView>
    <customSheetView guid="{C6EA2456-9077-41F6-8AD1-2B98609E6968}" scale="85" showGridLines="0">
      <selection activeCell="A29" sqref="A29:E52"/>
      <pageMargins left="0.7" right="0.7" top="0.75" bottom="0.75" header="0.3" footer="0.3"/>
    </customSheetView>
    <customSheetView guid="{77C6715E-78A8-45AF-BBE5-55C648F3FD39}" scale="85" showGridLines="0">
      <selection activeCell="I69" sqref="I69"/>
      <pageMargins left="0.7" right="0.7" top="0.75" bottom="0.75" header="0.3" footer="0.3"/>
    </customSheetView>
    <customSheetView guid="{D73C7D54-4891-4237-9750-225D2462AB34}" scale="85" showGridLines="0" topLeftCell="A46">
      <selection activeCell="C65" sqref="C65"/>
      <pageMargins left="0.7" right="0.7" top="0.75" bottom="0.75" header="0.3" footer="0.3"/>
    </customSheetView>
    <customSheetView guid="{035FD7B7-E407-47C6-82D2-F16A7036DEE3}" scale="85" showGridLines="0" topLeftCell="A46">
      <selection activeCell="C65" sqref="C65"/>
      <pageMargins left="0.7" right="0.7" top="0.75" bottom="0.75" header="0.3" footer="0.3"/>
    </customSheetView>
  </customSheetViews>
  <mergeCells count="38">
    <mergeCell ref="D17:D18"/>
    <mergeCell ref="A19:A20"/>
    <mergeCell ref="B19:B20"/>
    <mergeCell ref="C19:C20"/>
    <mergeCell ref="D19:D20"/>
    <mergeCell ref="A17:A18"/>
    <mergeCell ref="B17:B18"/>
    <mergeCell ref="C17:C18"/>
    <mergeCell ref="D13:D14"/>
    <mergeCell ref="C15:C16"/>
    <mergeCell ref="D15:D16"/>
    <mergeCell ref="A15:A16"/>
    <mergeCell ref="B15:B16"/>
    <mergeCell ref="A13:A14"/>
    <mergeCell ref="B13:B14"/>
    <mergeCell ref="C13:C14"/>
    <mergeCell ref="G27:G28"/>
    <mergeCell ref="H27:H28"/>
    <mergeCell ref="C28:E28"/>
    <mergeCell ref="A56:B57"/>
    <mergeCell ref="C56:E56"/>
    <mergeCell ref="C57:E57"/>
    <mergeCell ref="C27:E27"/>
    <mergeCell ref="A27:B28"/>
    <mergeCell ref="A1:J2"/>
    <mergeCell ref="A3:J3"/>
    <mergeCell ref="A7:A8"/>
    <mergeCell ref="B7:B8"/>
    <mergeCell ref="E7:E8"/>
    <mergeCell ref="G7:H7"/>
    <mergeCell ref="D9:D10"/>
    <mergeCell ref="B11:B12"/>
    <mergeCell ref="C11:C12"/>
    <mergeCell ref="D11:D12"/>
    <mergeCell ref="A11:A12"/>
    <mergeCell ref="A9:A10"/>
    <mergeCell ref="B9:B10"/>
    <mergeCell ref="C9:C10"/>
  </mergeCells>
  <hyperlinks>
    <hyperlink ref="A5" location="MENU!A1" display="BACK TO MENU" xr:uid="{00000000-0004-0000-1200-000000000000}"/>
  </hyperlinks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48"/>
  <sheetViews>
    <sheetView showGridLines="0" zoomScale="85" zoomScaleNormal="85" workbookViewId="0">
      <selection activeCell="A10" sqref="A10:F33"/>
    </sheetView>
  </sheetViews>
  <sheetFormatPr defaultColWidth="8.875" defaultRowHeight="12.75"/>
  <cols>
    <col min="1" max="1" width="21.125" style="646" customWidth="1"/>
    <col min="2" max="2" width="8" style="645" customWidth="1"/>
    <col min="3" max="3" width="8.125" style="639" customWidth="1"/>
    <col min="4" max="4" width="13.875" style="311" customWidth="1"/>
    <col min="5" max="5" width="15.125" style="311" customWidth="1"/>
    <col min="6" max="6" width="15.5" style="311" customWidth="1"/>
    <col min="7" max="7" width="31.25" style="311" customWidth="1"/>
    <col min="8" max="8" width="14.25" style="311" customWidth="1"/>
    <col min="9" max="9" width="19.125" style="311" customWidth="1"/>
    <col min="10" max="10" width="23.25" style="311" customWidth="1"/>
    <col min="11" max="11" width="18.125" style="311" customWidth="1"/>
    <col min="12" max="12" width="14.125" style="311" customWidth="1"/>
    <col min="13" max="16384" width="8.875" style="311"/>
  </cols>
  <sheetData>
    <row r="1" spans="1:16">
      <c r="A1" s="1177" t="s">
        <v>84</v>
      </c>
      <c r="B1" s="1177"/>
      <c r="C1" s="1177"/>
      <c r="D1" s="1177"/>
      <c r="E1" s="1177"/>
      <c r="F1" s="1177"/>
      <c r="G1" s="1177"/>
      <c r="H1" s="1177"/>
      <c r="I1" s="1177"/>
    </row>
    <row r="2" spans="1:16" s="168" customFormat="1" ht="18" customHeight="1">
      <c r="A2" s="1177"/>
      <c r="B2" s="1177"/>
      <c r="C2" s="1177"/>
      <c r="D2" s="1177"/>
      <c r="E2" s="1177"/>
      <c r="F2" s="1177"/>
      <c r="G2" s="1177"/>
      <c r="H2" s="1177"/>
      <c r="I2" s="1177"/>
    </row>
    <row r="3" spans="1:16" ht="30">
      <c r="A3" s="617"/>
      <c r="B3" s="618"/>
      <c r="C3" s="619"/>
      <c r="D3" s="620"/>
      <c r="E3" s="620"/>
      <c r="F3" s="621" t="s">
        <v>277</v>
      </c>
      <c r="G3" s="622"/>
      <c r="H3" s="622"/>
      <c r="I3" s="622"/>
      <c r="J3" s="622"/>
      <c r="K3" s="622"/>
    </row>
    <row r="4" spans="1:16" ht="20.25">
      <c r="A4" s="623"/>
      <c r="B4" s="623"/>
      <c r="C4" s="623"/>
      <c r="E4" s="624"/>
      <c r="H4" s="625" t="s">
        <v>85</v>
      </c>
      <c r="I4" s="191">
        <f>'CV2'!F5</f>
        <v>44105</v>
      </c>
    </row>
    <row r="5" spans="1:16" ht="15">
      <c r="A5" s="13" t="s">
        <v>68</v>
      </c>
      <c r="B5" s="277"/>
      <c r="C5" s="190"/>
      <c r="E5" s="626"/>
      <c r="F5" s="200"/>
      <c r="G5" s="200"/>
      <c r="H5" s="627"/>
    </row>
    <row r="6" spans="1:16">
      <c r="A6" s="311"/>
      <c r="B6" s="311"/>
      <c r="C6" s="311"/>
      <c r="D6" s="626"/>
    </row>
    <row r="7" spans="1:16" s="633" customFormat="1">
      <c r="A7" s="605"/>
      <c r="B7" s="628"/>
      <c r="C7" s="629"/>
      <c r="D7" s="630"/>
      <c r="E7" s="630"/>
      <c r="F7" s="631"/>
      <c r="G7" s="311"/>
      <c r="H7" s="311"/>
      <c r="I7" s="311"/>
      <c r="J7" s="311"/>
      <c r="K7" s="257"/>
      <c r="L7" s="257"/>
      <c r="M7" s="632"/>
      <c r="N7" s="632"/>
      <c r="O7" s="632"/>
      <c r="P7" s="632"/>
    </row>
    <row r="8" spans="1:16" s="633" customFormat="1" ht="16.5">
      <c r="A8" s="551" t="s">
        <v>216</v>
      </c>
      <c r="B8" s="552"/>
      <c r="C8" s="549"/>
      <c r="D8" s="549" t="s">
        <v>1</v>
      </c>
      <c r="E8" s="550"/>
      <c r="F8" s="279" t="s">
        <v>71</v>
      </c>
      <c r="G8" s="280" t="s">
        <v>217</v>
      </c>
      <c r="H8" s="281" t="s">
        <v>71</v>
      </c>
      <c r="I8" s="634"/>
      <c r="J8" s="635" t="s">
        <v>71</v>
      </c>
      <c r="K8" s="636"/>
      <c r="L8" s="637"/>
      <c r="M8" s="632"/>
      <c r="N8" s="632"/>
      <c r="O8" s="632"/>
      <c r="P8" s="632"/>
    </row>
    <row r="9" spans="1:16" s="633" customFormat="1" ht="16.5">
      <c r="A9" s="553"/>
      <c r="B9" s="554"/>
      <c r="C9" s="1178" t="s">
        <v>88</v>
      </c>
      <c r="D9" s="1179"/>
      <c r="E9" s="1180"/>
      <c r="F9" s="282" t="s">
        <v>44</v>
      </c>
      <c r="G9" s="283" t="s">
        <v>218</v>
      </c>
      <c r="H9" s="638" t="s">
        <v>44</v>
      </c>
      <c r="I9" s="293" t="s">
        <v>278</v>
      </c>
      <c r="J9" s="293" t="s">
        <v>269</v>
      </c>
      <c r="K9" s="293" t="s">
        <v>279</v>
      </c>
      <c r="L9" s="293" t="s">
        <v>280</v>
      </c>
      <c r="M9" s="632"/>
      <c r="N9" s="632"/>
      <c r="O9" s="632"/>
      <c r="P9" s="632"/>
    </row>
    <row r="10" spans="1:16" s="633" customFormat="1" ht="21.75" customHeight="1">
      <c r="A10" s="1016" t="s">
        <v>374</v>
      </c>
      <c r="B10" s="44" t="s">
        <v>420</v>
      </c>
      <c r="C10" s="45" t="s">
        <v>209</v>
      </c>
      <c r="D10" s="682">
        <v>44471</v>
      </c>
      <c r="E10" s="683" t="s">
        <v>23</v>
      </c>
      <c r="F10" s="682">
        <v>44473</v>
      </c>
      <c r="G10" s="585" t="s">
        <v>528</v>
      </c>
      <c r="H10" s="577">
        <v>44470</v>
      </c>
      <c r="I10" s="577">
        <f>H10+7</f>
        <v>44477</v>
      </c>
      <c r="J10" s="577">
        <f>H10+7</f>
        <v>44477</v>
      </c>
      <c r="K10" s="577"/>
      <c r="L10" s="577"/>
      <c r="M10" s="276" t="s">
        <v>281</v>
      </c>
      <c r="N10" s="632"/>
      <c r="O10" s="632"/>
      <c r="P10" s="632"/>
    </row>
    <row r="11" spans="1:16" s="633" customFormat="1" ht="21.75" customHeight="1">
      <c r="A11" s="1013" t="s">
        <v>303</v>
      </c>
      <c r="B11" s="50" t="s">
        <v>391</v>
      </c>
      <c r="C11" s="51" t="s">
        <v>210</v>
      </c>
      <c r="D11" s="52">
        <v>44465</v>
      </c>
      <c r="E11" s="53" t="s">
        <v>26</v>
      </c>
      <c r="F11" s="52">
        <v>44467</v>
      </c>
      <c r="G11" s="714" t="s">
        <v>530</v>
      </c>
      <c r="H11" s="578">
        <v>44476</v>
      </c>
      <c r="I11" s="578"/>
      <c r="J11" s="578"/>
      <c r="K11" s="578">
        <f>H11+6</f>
        <v>44482</v>
      </c>
      <c r="L11" s="578">
        <f>H11+8</f>
        <v>44484</v>
      </c>
      <c r="M11" s="567" t="s">
        <v>282</v>
      </c>
      <c r="N11" s="632"/>
      <c r="O11" s="632"/>
      <c r="P11" s="632"/>
    </row>
    <row r="12" spans="1:16" s="633" customFormat="1" ht="21.75" customHeight="1">
      <c r="A12" s="56" t="s">
        <v>357</v>
      </c>
      <c r="B12" s="57"/>
      <c r="C12" s="58" t="s">
        <v>210</v>
      </c>
      <c r="D12" s="59">
        <v>44464</v>
      </c>
      <c r="E12" s="60" t="s">
        <v>41</v>
      </c>
      <c r="F12" s="59">
        <v>44468</v>
      </c>
      <c r="G12" s="586"/>
      <c r="H12" s="578"/>
      <c r="I12" s="578"/>
      <c r="J12" s="578"/>
      <c r="K12" s="578"/>
      <c r="L12" s="578"/>
      <c r="M12" s="567"/>
      <c r="N12" s="632"/>
      <c r="O12" s="632"/>
      <c r="P12" s="632"/>
    </row>
    <row r="13" spans="1:16" s="633" customFormat="1" ht="21.75" customHeight="1">
      <c r="A13" s="61" t="s">
        <v>195</v>
      </c>
      <c r="B13" s="62" t="s">
        <v>393</v>
      </c>
      <c r="C13" s="63" t="s">
        <v>210</v>
      </c>
      <c r="D13" s="64">
        <v>44466</v>
      </c>
      <c r="E13" s="65" t="s">
        <v>41</v>
      </c>
      <c r="F13" s="64">
        <v>44468</v>
      </c>
      <c r="G13" s="264"/>
      <c r="H13" s="270"/>
      <c r="I13" s="270"/>
      <c r="J13" s="270"/>
      <c r="K13" s="270"/>
      <c r="L13" s="270"/>
      <c r="M13" s="580"/>
      <c r="N13" s="632"/>
      <c r="O13" s="632"/>
      <c r="P13" s="632"/>
    </row>
    <row r="14" spans="1:16" s="633" customFormat="1" ht="21.75" customHeight="1">
      <c r="A14" s="1016" t="s">
        <v>211</v>
      </c>
      <c r="B14" s="44"/>
      <c r="C14" s="45" t="s">
        <v>210</v>
      </c>
      <c r="D14" s="46">
        <v>44478</v>
      </c>
      <c r="E14" s="47" t="s">
        <v>23</v>
      </c>
      <c r="F14" s="46">
        <v>44480</v>
      </c>
      <c r="G14" s="711" t="s">
        <v>529</v>
      </c>
      <c r="H14" s="577">
        <f>H10+7</f>
        <v>44477</v>
      </c>
      <c r="I14" s="577">
        <f>I10+7</f>
        <v>44484</v>
      </c>
      <c r="J14" s="577">
        <f>J10+7</f>
        <v>44484</v>
      </c>
      <c r="K14" s="577"/>
      <c r="L14" s="577"/>
      <c r="M14" s="632"/>
      <c r="N14" s="632"/>
      <c r="O14" s="632"/>
      <c r="P14" s="632"/>
    </row>
    <row r="15" spans="1:16" s="633" customFormat="1" ht="21.75" customHeight="1">
      <c r="A15" s="1013" t="s">
        <v>299</v>
      </c>
      <c r="B15" s="50" t="s">
        <v>368</v>
      </c>
      <c r="C15" s="51" t="s">
        <v>210</v>
      </c>
      <c r="D15" s="52">
        <v>44472</v>
      </c>
      <c r="E15" s="53" t="s">
        <v>26</v>
      </c>
      <c r="F15" s="52">
        <v>44474</v>
      </c>
      <c r="G15" s="714" t="s">
        <v>531</v>
      </c>
      <c r="H15" s="578">
        <f>H11+7</f>
        <v>44483</v>
      </c>
      <c r="I15" s="578"/>
      <c r="J15" s="578"/>
      <c r="K15" s="578">
        <f>K11+7</f>
        <v>44489</v>
      </c>
      <c r="L15" s="578">
        <f>L11+7</f>
        <v>44491</v>
      </c>
      <c r="M15" s="632"/>
      <c r="N15" s="632"/>
      <c r="O15" s="632"/>
      <c r="P15" s="632"/>
    </row>
    <row r="16" spans="1:16" s="633" customFormat="1" ht="21.75" customHeight="1">
      <c r="A16" s="56" t="s">
        <v>374</v>
      </c>
      <c r="B16" s="57" t="s">
        <v>420</v>
      </c>
      <c r="C16" s="58" t="s">
        <v>210</v>
      </c>
      <c r="D16" s="59">
        <v>44471</v>
      </c>
      <c r="E16" s="60" t="s">
        <v>41</v>
      </c>
      <c r="F16" s="59">
        <v>44475</v>
      </c>
      <c r="G16" s="586"/>
      <c r="H16" s="578"/>
      <c r="I16" s="578"/>
      <c r="J16" s="578"/>
      <c r="K16" s="578"/>
      <c r="L16" s="578"/>
      <c r="M16" s="632"/>
      <c r="N16" s="632"/>
      <c r="O16" s="632"/>
      <c r="P16" s="632"/>
    </row>
    <row r="17" spans="1:16" s="633" customFormat="1" ht="21.75" customHeight="1">
      <c r="A17" s="61" t="s">
        <v>445</v>
      </c>
      <c r="B17" s="62" t="s">
        <v>393</v>
      </c>
      <c r="C17" s="63" t="s">
        <v>210</v>
      </c>
      <c r="D17" s="64">
        <v>44473</v>
      </c>
      <c r="E17" s="65" t="s">
        <v>41</v>
      </c>
      <c r="F17" s="64">
        <v>44475</v>
      </c>
      <c r="G17" s="264"/>
      <c r="H17" s="270"/>
      <c r="I17" s="270"/>
      <c r="J17" s="270"/>
      <c r="K17" s="270"/>
      <c r="L17" s="270"/>
      <c r="M17" s="632"/>
      <c r="N17" s="632"/>
      <c r="O17" s="632"/>
      <c r="P17" s="632"/>
    </row>
    <row r="18" spans="1:16" s="633" customFormat="1" ht="21.75" customHeight="1">
      <c r="A18" s="1016" t="s">
        <v>374</v>
      </c>
      <c r="B18" s="44" t="s">
        <v>492</v>
      </c>
      <c r="C18" s="45" t="s">
        <v>209</v>
      </c>
      <c r="D18" s="46">
        <v>44485</v>
      </c>
      <c r="E18" s="47" t="s">
        <v>23</v>
      </c>
      <c r="F18" s="46">
        <v>44487</v>
      </c>
      <c r="G18" s="711" t="s">
        <v>211</v>
      </c>
      <c r="H18" s="577">
        <f>H14+7</f>
        <v>44484</v>
      </c>
      <c r="I18" s="577">
        <f>I14+7</f>
        <v>44491</v>
      </c>
      <c r="J18" s="577">
        <f>J14+7</f>
        <v>44491</v>
      </c>
      <c r="K18" s="577"/>
      <c r="L18" s="577"/>
      <c r="M18" s="632"/>
      <c r="N18" s="632"/>
      <c r="O18" s="632"/>
      <c r="P18" s="632"/>
    </row>
    <row r="19" spans="1:16" s="633" customFormat="1" ht="21.75" customHeight="1">
      <c r="A19" s="1013" t="s">
        <v>184</v>
      </c>
      <c r="B19" s="50" t="s">
        <v>487</v>
      </c>
      <c r="C19" s="51" t="s">
        <v>210</v>
      </c>
      <c r="D19" s="52">
        <v>44479</v>
      </c>
      <c r="E19" s="53" t="s">
        <v>26</v>
      </c>
      <c r="F19" s="52">
        <v>44481</v>
      </c>
      <c r="G19" s="714" t="s">
        <v>532</v>
      </c>
      <c r="H19" s="578">
        <f t="shared" ref="H19" si="0">H15+7</f>
        <v>44490</v>
      </c>
      <c r="I19" s="578"/>
      <c r="J19" s="578"/>
      <c r="K19" s="578">
        <f t="shared" ref="K19:L19" si="1">K15+7</f>
        <v>44496</v>
      </c>
      <c r="L19" s="578">
        <f t="shared" si="1"/>
        <v>44498</v>
      </c>
      <c r="M19" s="632"/>
      <c r="N19" s="632"/>
      <c r="O19" s="632"/>
      <c r="P19" s="632"/>
    </row>
    <row r="20" spans="1:16" s="633" customFormat="1" ht="21.75" customHeight="1">
      <c r="A20" s="56" t="s">
        <v>357</v>
      </c>
      <c r="B20" s="57" t="s">
        <v>356</v>
      </c>
      <c r="C20" s="58" t="s">
        <v>210</v>
      </c>
      <c r="D20" s="59">
        <v>44478</v>
      </c>
      <c r="E20" s="60" t="s">
        <v>41</v>
      </c>
      <c r="F20" s="59">
        <v>44482</v>
      </c>
      <c r="G20" s="586"/>
      <c r="H20" s="578"/>
      <c r="I20" s="578"/>
      <c r="J20" s="578"/>
      <c r="K20" s="578"/>
      <c r="L20" s="578"/>
      <c r="M20" s="632"/>
      <c r="N20" s="632"/>
      <c r="O20" s="632"/>
      <c r="P20" s="632"/>
    </row>
    <row r="21" spans="1:16" s="633" customFormat="1" ht="21.75" customHeight="1">
      <c r="A21" s="61" t="s">
        <v>195</v>
      </c>
      <c r="B21" s="62" t="s">
        <v>394</v>
      </c>
      <c r="C21" s="63" t="s">
        <v>210</v>
      </c>
      <c r="D21" s="64">
        <v>44480</v>
      </c>
      <c r="E21" s="65" t="s">
        <v>41</v>
      </c>
      <c r="F21" s="64">
        <v>44482</v>
      </c>
      <c r="G21" s="264"/>
      <c r="H21" s="270"/>
      <c r="I21" s="270"/>
      <c r="J21" s="270"/>
      <c r="K21" s="270"/>
      <c r="L21" s="270"/>
      <c r="M21" s="632"/>
      <c r="N21" s="632"/>
      <c r="O21" s="632"/>
      <c r="P21" s="632"/>
    </row>
    <row r="22" spans="1:16" s="633" customFormat="1" ht="21.75" customHeight="1">
      <c r="A22" s="1016" t="s">
        <v>211</v>
      </c>
      <c r="B22" s="44"/>
      <c r="C22" s="45" t="s">
        <v>209</v>
      </c>
      <c r="D22" s="46">
        <v>44492</v>
      </c>
      <c r="E22" s="47" t="s">
        <v>23</v>
      </c>
      <c r="F22" s="46">
        <v>44494</v>
      </c>
      <c r="G22" s="711" t="s">
        <v>211</v>
      </c>
      <c r="H22" s="577">
        <f t="shared" ref="H22:J23" si="2">H18+7</f>
        <v>44491</v>
      </c>
      <c r="I22" s="577">
        <f t="shared" si="2"/>
        <v>44498</v>
      </c>
      <c r="J22" s="577">
        <f t="shared" si="2"/>
        <v>44498</v>
      </c>
      <c r="K22" s="577"/>
      <c r="L22" s="577"/>
      <c r="M22" s="632"/>
      <c r="N22" s="632"/>
      <c r="O22" s="632"/>
      <c r="P22" s="632"/>
    </row>
    <row r="23" spans="1:16" s="633" customFormat="1" ht="21.75" customHeight="1">
      <c r="A23" s="1013" t="s">
        <v>303</v>
      </c>
      <c r="B23" s="50" t="s">
        <v>488</v>
      </c>
      <c r="C23" s="51" t="s">
        <v>210</v>
      </c>
      <c r="D23" s="52">
        <v>44486</v>
      </c>
      <c r="E23" s="53" t="s">
        <v>26</v>
      </c>
      <c r="F23" s="52">
        <v>44488</v>
      </c>
      <c r="G23" s="714" t="s">
        <v>533</v>
      </c>
      <c r="H23" s="578">
        <f t="shared" si="2"/>
        <v>44497</v>
      </c>
      <c r="I23" s="578"/>
      <c r="J23" s="578"/>
      <c r="K23" s="578">
        <f t="shared" ref="K23:L23" si="3">K19+7</f>
        <v>44503</v>
      </c>
      <c r="L23" s="578">
        <f t="shared" si="3"/>
        <v>44505</v>
      </c>
      <c r="M23" s="632"/>
      <c r="N23" s="632"/>
      <c r="O23" s="632"/>
      <c r="P23" s="632"/>
    </row>
    <row r="24" spans="1:16" s="633" customFormat="1" ht="21.75" customHeight="1">
      <c r="A24" s="56" t="s">
        <v>374</v>
      </c>
      <c r="B24" s="57" t="s">
        <v>492</v>
      </c>
      <c r="C24" s="58" t="s">
        <v>210</v>
      </c>
      <c r="D24" s="59">
        <v>44485</v>
      </c>
      <c r="E24" s="60" t="s">
        <v>41</v>
      </c>
      <c r="F24" s="59">
        <v>44489</v>
      </c>
      <c r="G24" s="586"/>
      <c r="H24" s="578"/>
      <c r="I24" s="578"/>
      <c r="J24" s="578"/>
      <c r="K24" s="578"/>
      <c r="L24" s="578"/>
      <c r="M24" s="632"/>
      <c r="N24" s="632"/>
      <c r="O24" s="632"/>
      <c r="P24" s="632"/>
    </row>
    <row r="25" spans="1:16" s="633" customFormat="1" ht="21.75" customHeight="1">
      <c r="A25" s="61" t="s">
        <v>445</v>
      </c>
      <c r="B25" s="62" t="s">
        <v>394</v>
      </c>
      <c r="C25" s="63" t="s">
        <v>210</v>
      </c>
      <c r="D25" s="64">
        <v>44487</v>
      </c>
      <c r="E25" s="65" t="s">
        <v>41</v>
      </c>
      <c r="F25" s="64">
        <v>44489</v>
      </c>
      <c r="G25" s="264"/>
      <c r="H25" s="270"/>
      <c r="I25" s="270"/>
      <c r="J25" s="270"/>
      <c r="K25" s="270"/>
      <c r="L25" s="270"/>
      <c r="M25" s="632"/>
      <c r="N25" s="632"/>
      <c r="O25" s="632"/>
      <c r="P25" s="632"/>
    </row>
    <row r="26" spans="1:16" s="633" customFormat="1" ht="21.75" customHeight="1">
      <c r="A26" s="1016" t="s">
        <v>374</v>
      </c>
      <c r="B26" s="44" t="s">
        <v>493</v>
      </c>
      <c r="C26" s="45" t="s">
        <v>209</v>
      </c>
      <c r="D26" s="46">
        <v>44499</v>
      </c>
      <c r="E26" s="47" t="s">
        <v>23</v>
      </c>
      <c r="F26" s="46">
        <v>44501</v>
      </c>
      <c r="G26" s="711" t="s">
        <v>211</v>
      </c>
      <c r="H26" s="577">
        <f t="shared" ref="H26:J27" si="4">H22+7</f>
        <v>44498</v>
      </c>
      <c r="I26" s="577">
        <f t="shared" si="4"/>
        <v>44505</v>
      </c>
      <c r="J26" s="577">
        <f t="shared" si="4"/>
        <v>44505</v>
      </c>
      <c r="K26" s="577"/>
      <c r="L26" s="577"/>
      <c r="M26" s="632"/>
      <c r="N26" s="632"/>
      <c r="O26" s="632"/>
      <c r="P26" s="632"/>
    </row>
    <row r="27" spans="1:16" s="633" customFormat="1" ht="21.75" customHeight="1">
      <c r="A27" s="1013" t="s">
        <v>299</v>
      </c>
      <c r="B27" s="50" t="s">
        <v>392</v>
      </c>
      <c r="C27" s="51" t="s">
        <v>210</v>
      </c>
      <c r="D27" s="52">
        <v>44493</v>
      </c>
      <c r="E27" s="53" t="s">
        <v>26</v>
      </c>
      <c r="F27" s="52">
        <v>44495</v>
      </c>
      <c r="G27" s="714" t="s">
        <v>534</v>
      </c>
      <c r="H27" s="578">
        <f t="shared" si="4"/>
        <v>44504</v>
      </c>
      <c r="I27" s="578"/>
      <c r="J27" s="578"/>
      <c r="K27" s="578">
        <f t="shared" ref="K27:L27" si="5">K23+7</f>
        <v>44510</v>
      </c>
      <c r="L27" s="578">
        <f t="shared" si="5"/>
        <v>44512</v>
      </c>
      <c r="M27" s="632"/>
      <c r="N27" s="632"/>
      <c r="O27" s="632"/>
      <c r="P27" s="632"/>
    </row>
    <row r="28" spans="1:16" s="633" customFormat="1" ht="21.75" customHeight="1">
      <c r="A28" s="56" t="s">
        <v>587</v>
      </c>
      <c r="B28" s="57" t="s">
        <v>588</v>
      </c>
      <c r="C28" s="58" t="s">
        <v>210</v>
      </c>
      <c r="D28" s="59">
        <v>44492</v>
      </c>
      <c r="E28" s="60" t="s">
        <v>41</v>
      </c>
      <c r="F28" s="59">
        <v>44496</v>
      </c>
      <c r="G28" s="586"/>
      <c r="H28" s="578"/>
      <c r="I28" s="578"/>
      <c r="J28" s="578"/>
      <c r="K28" s="578"/>
      <c r="L28" s="578"/>
      <c r="M28" s="632"/>
      <c r="N28" s="632"/>
      <c r="O28" s="632"/>
      <c r="P28" s="632"/>
    </row>
    <row r="29" spans="1:16" s="633" customFormat="1" ht="21.75" customHeight="1">
      <c r="A29" s="61" t="s">
        <v>195</v>
      </c>
      <c r="B29" s="62" t="s">
        <v>490</v>
      </c>
      <c r="C29" s="63" t="s">
        <v>210</v>
      </c>
      <c r="D29" s="64">
        <v>44494</v>
      </c>
      <c r="E29" s="65" t="s">
        <v>41</v>
      </c>
      <c r="F29" s="64">
        <v>44496</v>
      </c>
      <c r="G29" s="264"/>
      <c r="H29" s="270"/>
      <c r="I29" s="270"/>
      <c r="J29" s="270"/>
      <c r="K29" s="270"/>
      <c r="L29" s="270"/>
      <c r="M29" s="632"/>
      <c r="N29" s="632"/>
      <c r="O29" s="632"/>
      <c r="P29" s="632"/>
    </row>
    <row r="30" spans="1:16" s="633" customFormat="1" ht="21.75" customHeight="1">
      <c r="A30" s="1016" t="s">
        <v>211</v>
      </c>
      <c r="B30" s="44"/>
      <c r="C30" s="45" t="s">
        <v>209</v>
      </c>
      <c r="D30" s="46">
        <v>44506</v>
      </c>
      <c r="E30" s="47" t="s">
        <v>23</v>
      </c>
      <c r="F30" s="46">
        <v>44508</v>
      </c>
      <c r="G30" s="711" t="s">
        <v>211</v>
      </c>
      <c r="H30" s="577">
        <f t="shared" ref="H30:J30" si="6">H26+7</f>
        <v>44505</v>
      </c>
      <c r="I30" s="577">
        <f t="shared" si="6"/>
        <v>44512</v>
      </c>
      <c r="J30" s="577">
        <f t="shared" si="6"/>
        <v>44512</v>
      </c>
      <c r="K30" s="577"/>
      <c r="L30" s="577"/>
      <c r="M30" s="632"/>
      <c r="N30" s="632"/>
      <c r="O30" s="632"/>
      <c r="P30" s="632"/>
    </row>
    <row r="31" spans="1:16" s="633" customFormat="1" ht="21.75" customHeight="1">
      <c r="A31" s="1013" t="s">
        <v>184</v>
      </c>
      <c r="B31" s="50" t="s">
        <v>489</v>
      </c>
      <c r="C31" s="51" t="s">
        <v>210</v>
      </c>
      <c r="D31" s="52">
        <v>44500</v>
      </c>
      <c r="E31" s="53" t="s">
        <v>26</v>
      </c>
      <c r="F31" s="52">
        <v>44502</v>
      </c>
      <c r="G31" s="714" t="s">
        <v>535</v>
      </c>
      <c r="H31" s="578">
        <f t="shared" ref="H31" si="7">H27+7</f>
        <v>44511</v>
      </c>
      <c r="I31" s="578"/>
      <c r="J31" s="578"/>
      <c r="K31" s="578">
        <f t="shared" ref="K31:L31" si="8">K27+7</f>
        <v>44517</v>
      </c>
      <c r="L31" s="578">
        <f t="shared" si="8"/>
        <v>44519</v>
      </c>
      <c r="M31" s="632"/>
      <c r="N31" s="632"/>
      <c r="O31" s="632"/>
      <c r="P31" s="632"/>
    </row>
    <row r="32" spans="1:16" s="633" customFormat="1" ht="21.75" customHeight="1">
      <c r="A32" s="56" t="s">
        <v>374</v>
      </c>
      <c r="B32" s="57" t="s">
        <v>493</v>
      </c>
      <c r="C32" s="58" t="s">
        <v>210</v>
      </c>
      <c r="D32" s="59">
        <v>44499</v>
      </c>
      <c r="E32" s="60" t="s">
        <v>41</v>
      </c>
      <c r="F32" s="59">
        <v>44503</v>
      </c>
      <c r="G32" s="586"/>
      <c r="H32" s="578"/>
      <c r="I32" s="578"/>
      <c r="J32" s="578"/>
      <c r="K32" s="578"/>
      <c r="L32" s="578"/>
      <c r="M32" s="632"/>
      <c r="N32" s="632"/>
      <c r="O32" s="632"/>
      <c r="P32" s="632"/>
    </row>
    <row r="33" spans="1:16" s="633" customFormat="1" ht="21.75" customHeight="1">
      <c r="A33" s="61" t="s">
        <v>211</v>
      </c>
      <c r="B33" s="62">
        <v>0</v>
      </c>
      <c r="C33" s="63" t="s">
        <v>210</v>
      </c>
      <c r="D33" s="64">
        <v>44501</v>
      </c>
      <c r="E33" s="65" t="s">
        <v>41</v>
      </c>
      <c r="F33" s="64">
        <v>44503</v>
      </c>
      <c r="G33" s="264"/>
      <c r="H33" s="270"/>
      <c r="I33" s="270"/>
      <c r="J33" s="270"/>
      <c r="K33" s="270"/>
      <c r="L33" s="270"/>
      <c r="M33" s="632"/>
      <c r="N33" s="632"/>
      <c r="O33" s="632"/>
      <c r="P33" s="632"/>
    </row>
    <row r="34" spans="1:16" s="633" customFormat="1" ht="21.75" customHeight="1">
      <c r="A34" s="530"/>
      <c r="B34" s="531"/>
      <c r="C34" s="693"/>
      <c r="D34" s="693"/>
      <c r="E34" s="693"/>
      <c r="F34" s="693"/>
      <c r="G34" s="697"/>
      <c r="H34" s="670"/>
      <c r="I34" s="670"/>
      <c r="J34" s="670"/>
      <c r="K34" s="670"/>
      <c r="L34" s="670"/>
      <c r="M34" s="632"/>
      <c r="N34" s="632"/>
      <c r="O34" s="632"/>
      <c r="P34" s="632"/>
    </row>
    <row r="35" spans="1:16" s="633" customFormat="1" ht="21.75" customHeight="1">
      <c r="A35" s="530"/>
      <c r="B35" s="531"/>
      <c r="C35" s="693"/>
      <c r="D35" s="693"/>
      <c r="E35" s="693"/>
      <c r="F35" s="693"/>
      <c r="G35" s="697"/>
      <c r="H35" s="670"/>
      <c r="I35" s="670"/>
      <c r="J35" s="670"/>
      <c r="K35" s="670"/>
      <c r="L35" s="670"/>
      <c r="M35" s="632"/>
      <c r="N35" s="632"/>
      <c r="O35" s="632"/>
      <c r="P35" s="632"/>
    </row>
    <row r="36" spans="1:16" s="633" customFormat="1">
      <c r="A36" s="311" t="s">
        <v>185</v>
      </c>
      <c r="B36" s="311"/>
      <c r="C36" s="588" t="s">
        <v>82</v>
      </c>
      <c r="D36" s="639"/>
      <c r="E36" s="311"/>
      <c r="F36" s="311"/>
      <c r="G36" s="311"/>
      <c r="H36" s="311"/>
      <c r="I36" s="311"/>
      <c r="J36" s="311"/>
      <c r="K36" s="257"/>
      <c r="L36" s="257"/>
      <c r="M36" s="632"/>
      <c r="N36" s="632"/>
      <c r="O36" s="632"/>
      <c r="P36" s="632"/>
    </row>
    <row r="37" spans="1:16" s="633" customFormat="1">
      <c r="A37" s="640" t="s">
        <v>196</v>
      </c>
      <c r="B37" s="628"/>
      <c r="C37" s="629"/>
      <c r="D37" s="630"/>
      <c r="E37" s="630"/>
      <c r="F37" s="631"/>
      <c r="G37" s="311"/>
      <c r="H37" s="311"/>
      <c r="I37" s="311"/>
      <c r="J37" s="311"/>
      <c r="K37" s="257"/>
      <c r="L37" s="257"/>
      <c r="M37" s="632"/>
      <c r="N37" s="632"/>
      <c r="O37" s="632"/>
      <c r="P37" s="632"/>
    </row>
    <row r="38" spans="1:16" s="633" customFormat="1">
      <c r="A38" s="593" t="s">
        <v>268</v>
      </c>
      <c r="B38" s="628"/>
      <c r="C38" s="629"/>
      <c r="D38" s="630"/>
      <c r="E38" s="630"/>
      <c r="F38" s="631"/>
      <c r="G38" s="311"/>
      <c r="H38" s="311"/>
      <c r="I38" s="311"/>
      <c r="J38" s="311"/>
      <c r="K38" s="257"/>
      <c r="L38" s="257"/>
      <c r="M38" s="632"/>
      <c r="N38" s="632"/>
      <c r="O38" s="632"/>
      <c r="P38" s="632"/>
    </row>
    <row r="39" spans="1:16" s="633" customFormat="1">
      <c r="A39" s="77" t="s">
        <v>256</v>
      </c>
      <c r="B39" s="628"/>
      <c r="C39" s="629"/>
      <c r="D39" s="630"/>
      <c r="E39" s="630"/>
      <c r="F39" s="631"/>
      <c r="G39" s="311"/>
      <c r="H39" s="311"/>
      <c r="I39" s="311"/>
      <c r="J39" s="311"/>
      <c r="K39" s="257"/>
      <c r="L39" s="257"/>
      <c r="M39" s="632"/>
      <c r="N39" s="632"/>
      <c r="O39" s="632"/>
      <c r="P39" s="632"/>
    </row>
    <row r="40" spans="1:16" s="633" customFormat="1">
      <c r="A40" s="83" t="s">
        <v>340</v>
      </c>
      <c r="B40" s="628"/>
      <c r="C40" s="629"/>
      <c r="D40" s="630"/>
      <c r="E40" s="630"/>
      <c r="F40" s="631"/>
      <c r="G40" s="311"/>
      <c r="H40" s="311"/>
      <c r="I40" s="311"/>
      <c r="J40" s="311"/>
      <c r="K40" s="257"/>
      <c r="L40" s="257"/>
      <c r="M40" s="632"/>
      <c r="N40" s="632"/>
      <c r="O40" s="632"/>
      <c r="P40" s="632"/>
    </row>
    <row r="41" spans="1:16" s="633" customFormat="1">
      <c r="A41" s="605" t="s">
        <v>257</v>
      </c>
      <c r="B41" s="628"/>
      <c r="C41" s="629"/>
      <c r="D41" s="630"/>
      <c r="E41" s="630"/>
      <c r="F41" s="631"/>
      <c r="G41" s="311"/>
      <c r="H41" s="311"/>
      <c r="I41" s="311"/>
      <c r="J41" s="311"/>
      <c r="K41" s="257"/>
      <c r="L41" s="257"/>
      <c r="M41" s="632"/>
      <c r="N41" s="632"/>
      <c r="O41" s="632"/>
      <c r="P41" s="632"/>
    </row>
    <row r="42" spans="1:16" s="633" customFormat="1">
      <c r="A42" s="605"/>
      <c r="B42" s="628"/>
      <c r="C42" s="629"/>
      <c r="D42" s="630"/>
      <c r="E42" s="630"/>
      <c r="F42" s="631"/>
      <c r="G42" s="311"/>
      <c r="H42" s="311"/>
      <c r="I42" s="311"/>
      <c r="J42" s="311"/>
      <c r="K42" s="257"/>
      <c r="L42" s="257"/>
      <c r="M42" s="632"/>
      <c r="N42" s="632"/>
      <c r="O42" s="632"/>
      <c r="P42" s="632"/>
    </row>
    <row r="43" spans="1:16" s="633" customFormat="1">
      <c r="A43" s="605"/>
      <c r="B43" s="628"/>
      <c r="C43" s="629"/>
      <c r="D43" s="630"/>
      <c r="E43" s="630"/>
      <c r="F43" s="631"/>
      <c r="G43" s="311"/>
      <c r="H43" s="311"/>
      <c r="I43" s="311"/>
      <c r="J43" s="311"/>
      <c r="K43" s="257"/>
      <c r="L43" s="257"/>
      <c r="M43" s="632"/>
      <c r="N43" s="632"/>
      <c r="O43" s="632"/>
      <c r="P43" s="632"/>
    </row>
    <row r="44" spans="1:16" s="168" customFormat="1" ht="15">
      <c r="A44" s="641" t="s">
        <v>0</v>
      </c>
      <c r="B44" s="642"/>
      <c r="C44" s="643"/>
      <c r="G44" s="311"/>
      <c r="H44" s="311"/>
      <c r="I44" s="311"/>
      <c r="J44" s="311"/>
    </row>
    <row r="45" spans="1:16" ht="15.75">
      <c r="A45" s="164" t="s">
        <v>433</v>
      </c>
      <c r="B45" s="644"/>
    </row>
    <row r="46" spans="1:16" ht="15.75">
      <c r="A46" s="164" t="s">
        <v>65</v>
      </c>
      <c r="B46" s="644"/>
    </row>
    <row r="47" spans="1:16" ht="15.75">
      <c r="A47" s="164" t="s">
        <v>66</v>
      </c>
    </row>
    <row r="48" spans="1:16" ht="15.75">
      <c r="A48" s="164" t="s">
        <v>83</v>
      </c>
    </row>
  </sheetData>
  <customSheetViews>
    <customSheetView guid="{8E2DF192-20FD-40DB-8385-493ED9B1C2BF}" scale="85" showGridLines="0" topLeftCell="A4">
      <selection activeCell="A10" sqref="A10:F33"/>
      <pageMargins left="0.7" right="0.7" top="0.75" bottom="0.75" header="0.3" footer="0.3"/>
    </customSheetView>
    <customSheetView guid="{3DA74F3E-F145-470D-BDA0-4288A858AFDF}" scale="85" showGridLines="0">
      <selection activeCell="A10" sqref="A10:F33"/>
      <pageMargins left="0.7" right="0.7" top="0.75" bottom="0.75" header="0.3" footer="0.3"/>
    </customSheetView>
    <customSheetView guid="{3E9A2BAE-164D-47A0-8104-C7D4E0A4EAEF}" scale="85" showGridLines="0">
      <selection activeCell="F21" sqref="F21"/>
      <pageMargins left="0.7" right="0.7" top="0.75" bottom="0.75" header="0.3" footer="0.3"/>
    </customSheetView>
    <customSheetView guid="{6D779134-8889-443F-9ACA-8D735092180D}" scale="85" showGridLines="0">
      <selection activeCell="A10" sqref="A10:F33"/>
      <pageMargins left="0.7" right="0.7" top="0.75" bottom="0.75" header="0.3" footer="0.3"/>
    </customSheetView>
    <customSheetView guid="{36EED012-CDEF-4DC1-8A77-CC61E5DDA9AF}" scale="85" showGridLines="0" topLeftCell="A7">
      <selection activeCell="I28" sqref="I28"/>
      <pageMargins left="0.7" right="0.7" top="0.75" bottom="0.75" header="0.3" footer="0.3"/>
    </customSheetView>
    <customSheetView guid="{C6EA2456-9077-41F6-8AD1-2B98609E6968}" scale="85" showGridLines="0" topLeftCell="A10">
      <selection activeCell="A10" sqref="A10:E33"/>
      <pageMargins left="0.7" right="0.7" top="0.75" bottom="0.75" header="0.3" footer="0.3"/>
    </customSheetView>
    <customSheetView guid="{77C6715E-78A8-45AF-BBE5-55C648F3FD39}" scale="85" showGridLines="0" topLeftCell="A4">
      <selection activeCell="D36" sqref="D36"/>
      <pageMargins left="0.7" right="0.7" top="0.75" bottom="0.75" header="0.3" footer="0.3"/>
    </customSheetView>
    <customSheetView guid="{D73C7D54-4891-4237-9750-225D2462AB34}" scale="85" showGridLines="0" topLeftCell="A10">
      <selection activeCell="A10" sqref="A10:F33"/>
      <pageMargins left="0.7" right="0.7" top="0.75" bottom="0.75" header="0.3" footer="0.3"/>
    </customSheetView>
    <customSheetView guid="{035FD7B7-E407-47C6-82D2-F16A7036DEE3}" scale="85" showGridLines="0" topLeftCell="A10">
      <selection activeCell="A10" sqref="A10:F33"/>
      <pageMargins left="0.7" right="0.7" top="0.75" bottom="0.75" header="0.3" footer="0.3"/>
    </customSheetView>
  </customSheetViews>
  <mergeCells count="2">
    <mergeCell ref="A1:I2"/>
    <mergeCell ref="C9:E9"/>
  </mergeCells>
  <hyperlinks>
    <hyperlink ref="A5" location="MENU!A1" display="BACK TO MENU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66"/>
  <sheetViews>
    <sheetView showGridLines="0" topLeftCell="A52" zoomScale="85" zoomScaleNormal="85" workbookViewId="0">
      <selection activeCell="A29" sqref="A29:F52"/>
    </sheetView>
  </sheetViews>
  <sheetFormatPr defaultColWidth="8.875" defaultRowHeight="12.75"/>
  <cols>
    <col min="1" max="1" width="28" style="944" customWidth="1"/>
    <col min="2" max="2" width="10.5" style="944" customWidth="1"/>
    <col min="3" max="3" width="18.375" style="944" customWidth="1"/>
    <col min="4" max="4" width="15.5" style="945" customWidth="1"/>
    <col min="5" max="5" width="20" style="946" customWidth="1"/>
    <col min="6" max="6" width="38.625" style="946" customWidth="1"/>
    <col min="7" max="7" width="29.125" style="846" customWidth="1"/>
    <col min="8" max="8" width="14.25" style="846" customWidth="1"/>
    <col min="9" max="9" width="12.375" style="846" customWidth="1"/>
    <col min="10" max="16384" width="8.875" style="846"/>
  </cols>
  <sheetData>
    <row r="1" spans="1:19" ht="24.95" customHeight="1">
      <c r="A1" s="1201" t="s">
        <v>219</v>
      </c>
      <c r="B1" s="1201"/>
      <c r="C1" s="1201"/>
      <c r="D1" s="1201"/>
      <c r="E1" s="1201"/>
      <c r="F1" s="1201"/>
      <c r="G1" s="1201"/>
      <c r="H1" s="1201"/>
      <c r="I1" s="1201"/>
    </row>
    <row r="2" spans="1:19" s="847" customFormat="1" ht="24.95" customHeight="1">
      <c r="A2" s="1201"/>
      <c r="B2" s="1201"/>
      <c r="C2" s="1201"/>
      <c r="D2" s="1201"/>
      <c r="E2" s="1201"/>
      <c r="F2" s="1201"/>
      <c r="G2" s="1201"/>
      <c r="H2" s="1201"/>
      <c r="I2" s="1201"/>
    </row>
    <row r="3" spans="1:19" s="847" customFormat="1" ht="9.75" customHeight="1">
      <c r="A3" s="848"/>
      <c r="B3" s="848"/>
      <c r="C3" s="848"/>
      <c r="D3" s="848"/>
      <c r="E3" s="848"/>
      <c r="F3" s="848"/>
      <c r="G3" s="848"/>
      <c r="H3" s="848"/>
      <c r="I3" s="848"/>
    </row>
    <row r="4" spans="1:19" ht="27.75">
      <c r="A4" s="1202" t="s">
        <v>283</v>
      </c>
      <c r="B4" s="1202"/>
      <c r="C4" s="1202"/>
      <c r="D4" s="1202"/>
      <c r="E4" s="1202"/>
      <c r="F4" s="1202"/>
      <c r="G4" s="1202"/>
      <c r="H4" s="1202"/>
      <c r="I4" s="1202"/>
    </row>
    <row r="5" spans="1:19" ht="27.75">
      <c r="A5" s="849"/>
      <c r="B5" s="850"/>
      <c r="C5" s="851"/>
      <c r="D5" s="852"/>
      <c r="E5" s="853"/>
      <c r="F5" s="854"/>
      <c r="G5" s="855"/>
      <c r="H5" s="856"/>
      <c r="I5" s="856"/>
    </row>
    <row r="6" spans="1:19" ht="15">
      <c r="A6" s="857" t="s">
        <v>68</v>
      </c>
      <c r="B6" s="858"/>
      <c r="C6" s="850"/>
      <c r="D6" s="859"/>
      <c r="E6" s="860"/>
      <c r="F6" s="860"/>
      <c r="G6" s="861" t="s">
        <v>85</v>
      </c>
      <c r="H6" s="862">
        <f>'CV2'!F5</f>
        <v>44105</v>
      </c>
      <c r="I6" s="863"/>
    </row>
    <row r="7" spans="1:19" ht="18">
      <c r="A7" s="864"/>
      <c r="B7" s="858"/>
      <c r="C7" s="850"/>
      <c r="D7" s="859"/>
      <c r="E7" s="860"/>
      <c r="F7" s="860"/>
      <c r="G7" s="861"/>
      <c r="H7" s="862"/>
      <c r="I7" s="863"/>
    </row>
    <row r="8" spans="1:19" s="865" customFormat="1" ht="50.1" customHeight="1">
      <c r="A8" s="1203" t="s">
        <v>72</v>
      </c>
      <c r="B8" s="1205" t="s">
        <v>198</v>
      </c>
      <c r="C8" s="1206"/>
      <c r="D8" s="950" t="s">
        <v>112</v>
      </c>
      <c r="E8" s="951" t="s">
        <v>71</v>
      </c>
      <c r="F8" s="1209" t="s">
        <v>199</v>
      </c>
      <c r="G8" s="958" t="s">
        <v>71</v>
      </c>
      <c r="H8" s="959" t="s">
        <v>71</v>
      </c>
    </row>
    <row r="9" spans="1:19" s="865" customFormat="1" ht="24.95" customHeight="1">
      <c r="A9" s="1204"/>
      <c r="B9" s="1207"/>
      <c r="C9" s="1208"/>
      <c r="D9" s="949" t="s">
        <v>26</v>
      </c>
      <c r="E9" s="952" t="s">
        <v>181</v>
      </c>
      <c r="F9" s="1210"/>
      <c r="G9" s="956" t="s">
        <v>181</v>
      </c>
      <c r="H9" s="957" t="s">
        <v>221</v>
      </c>
    </row>
    <row r="10" spans="1:19" s="865" customFormat="1" ht="24.95" customHeight="1">
      <c r="A10" s="1183" t="str">
        <f>'Port Klang West &amp; Pasir Gudang '!A10</f>
        <v>CAPE FAWLEY</v>
      </c>
      <c r="B10" s="1197" t="str">
        <f>'Port Klang West &amp; Pasir Gudang '!B10</f>
        <v>060S</v>
      </c>
      <c r="C10" s="1198"/>
      <c r="D10" s="1181">
        <f>'Port Klang West &amp; Pasir Gudang '!C10</f>
        <v>44465</v>
      </c>
      <c r="E10" s="1181">
        <f>D10+4</f>
        <v>44469</v>
      </c>
      <c r="F10" s="866" t="s">
        <v>406</v>
      </c>
      <c r="G10" s="948">
        <v>44474</v>
      </c>
      <c r="H10" s="955">
        <f t="shared" ref="H10" si="0">G10+2</f>
        <v>44476</v>
      </c>
      <c r="I10" s="868" t="s">
        <v>298</v>
      </c>
      <c r="N10" s="869"/>
      <c r="O10" s="869"/>
      <c r="P10" s="869"/>
      <c r="Q10" s="869"/>
      <c r="R10" s="869"/>
      <c r="S10" s="869"/>
    </row>
    <row r="11" spans="1:19" s="865" customFormat="1" ht="24.95" customHeight="1">
      <c r="A11" s="1184"/>
      <c r="B11" s="1199"/>
      <c r="C11" s="1200"/>
      <c r="D11" s="1182"/>
      <c r="E11" s="1182"/>
      <c r="F11" s="966" t="s">
        <v>408</v>
      </c>
      <c r="G11" s="964">
        <v>44476</v>
      </c>
      <c r="H11" s="968">
        <f>G11+2</f>
        <v>44478</v>
      </c>
      <c r="I11" s="962" t="s">
        <v>297</v>
      </c>
      <c r="N11" s="869"/>
      <c r="O11" s="869"/>
      <c r="P11" s="869"/>
      <c r="Q11" s="869"/>
      <c r="R11" s="869"/>
      <c r="S11" s="869"/>
    </row>
    <row r="12" spans="1:19" s="865" customFormat="1" ht="24.95" customHeight="1">
      <c r="A12" s="1183" t="str">
        <f>'Port Klang West &amp; Pasir Gudang '!A11</f>
        <v>GREEN HORIZON</v>
      </c>
      <c r="B12" s="1197" t="str">
        <f>'Port Klang West &amp; Pasir Gudang '!B11</f>
        <v>113S</v>
      </c>
      <c r="C12" s="1198"/>
      <c r="D12" s="1194">
        <f>D10+7</f>
        <v>44472</v>
      </c>
      <c r="E12" s="1181">
        <f t="shared" ref="E12" si="1">D12+4</f>
        <v>44476</v>
      </c>
      <c r="F12" s="866" t="s">
        <v>409</v>
      </c>
      <c r="G12" s="867">
        <f t="shared" ref="G12:G21" si="2">G10+7</f>
        <v>44481</v>
      </c>
      <c r="H12" s="955">
        <f t="shared" ref="H12:H20" si="3">G12+2</f>
        <v>44483</v>
      </c>
      <c r="N12" s="870"/>
      <c r="O12" s="870"/>
      <c r="P12" s="870"/>
      <c r="Q12" s="870"/>
      <c r="R12" s="870"/>
      <c r="S12" s="870"/>
    </row>
    <row r="13" spans="1:19" s="865" customFormat="1" ht="24.95" customHeight="1">
      <c r="A13" s="1184"/>
      <c r="B13" s="1199"/>
      <c r="C13" s="1200"/>
      <c r="D13" s="1195"/>
      <c r="E13" s="1182"/>
      <c r="F13" s="966" t="s">
        <v>540</v>
      </c>
      <c r="G13" s="964">
        <f t="shared" si="2"/>
        <v>44483</v>
      </c>
      <c r="H13" s="971">
        <f>G13+2</f>
        <v>44485</v>
      </c>
      <c r="N13" s="870"/>
      <c r="O13" s="870"/>
      <c r="P13" s="870"/>
      <c r="Q13" s="870"/>
      <c r="R13" s="870"/>
      <c r="S13" s="870"/>
    </row>
    <row r="14" spans="1:19" s="865" customFormat="1" ht="24.95" customHeight="1">
      <c r="A14" s="1183" t="str">
        <f>'Port Klang West &amp; Pasir Gudang '!A12</f>
        <v>SANTA LOUKIA</v>
      </c>
      <c r="B14" s="1197" t="str">
        <f>'Port Klang West &amp; Pasir Gudang '!B12</f>
        <v>176S</v>
      </c>
      <c r="C14" s="1198"/>
      <c r="D14" s="1194">
        <f>D12+7</f>
        <v>44479</v>
      </c>
      <c r="E14" s="1181">
        <f t="shared" ref="E14" si="4">D14+4</f>
        <v>44483</v>
      </c>
      <c r="F14" s="866" t="s">
        <v>536</v>
      </c>
      <c r="G14" s="960">
        <f t="shared" si="2"/>
        <v>44488</v>
      </c>
      <c r="H14" s="961">
        <f t="shared" si="3"/>
        <v>44490</v>
      </c>
      <c r="N14" s="870"/>
      <c r="O14" s="870"/>
      <c r="P14" s="870"/>
      <c r="Q14" s="870"/>
      <c r="R14" s="870"/>
      <c r="S14" s="870"/>
    </row>
    <row r="15" spans="1:19" s="865" customFormat="1" ht="24.95" customHeight="1">
      <c r="A15" s="1184"/>
      <c r="B15" s="1199"/>
      <c r="C15" s="1200"/>
      <c r="D15" s="1196"/>
      <c r="E15" s="1182"/>
      <c r="F15" s="966" t="s">
        <v>407</v>
      </c>
      <c r="G15" s="965">
        <f t="shared" si="2"/>
        <v>44490</v>
      </c>
      <c r="H15" s="970">
        <f>G15+2</f>
        <v>44492</v>
      </c>
      <c r="N15" s="870"/>
      <c r="O15" s="870"/>
      <c r="P15" s="870"/>
      <c r="Q15" s="870"/>
      <c r="R15" s="870"/>
      <c r="S15" s="870"/>
    </row>
    <row r="16" spans="1:19" s="865" customFormat="1" ht="24.95" customHeight="1">
      <c r="A16" s="1183" t="str">
        <f>'Port Klang West &amp; Pasir Gudang '!A13</f>
        <v>CAPE FAWLEY</v>
      </c>
      <c r="B16" s="1197" t="str">
        <f>'Port Klang West &amp; Pasir Gudang '!B13</f>
        <v>061S</v>
      </c>
      <c r="C16" s="1198"/>
      <c r="D16" s="1194">
        <f>D14+7</f>
        <v>44486</v>
      </c>
      <c r="E16" s="1181">
        <f t="shared" ref="E16" si="5">D16+4</f>
        <v>44490</v>
      </c>
      <c r="F16" s="866" t="s">
        <v>537</v>
      </c>
      <c r="G16" s="867">
        <f t="shared" si="2"/>
        <v>44495</v>
      </c>
      <c r="H16" s="955">
        <f t="shared" si="3"/>
        <v>44497</v>
      </c>
      <c r="N16" s="846"/>
      <c r="O16" s="846"/>
      <c r="P16" s="846"/>
      <c r="Q16" s="846"/>
      <c r="R16" s="846"/>
      <c r="S16" s="846"/>
    </row>
    <row r="17" spans="1:19" s="865" customFormat="1" ht="24.95" customHeight="1">
      <c r="A17" s="1184"/>
      <c r="B17" s="1199"/>
      <c r="C17" s="1200"/>
      <c r="D17" s="1196"/>
      <c r="E17" s="1182"/>
      <c r="F17" s="966" t="s">
        <v>541</v>
      </c>
      <c r="G17" s="963">
        <f t="shared" si="2"/>
        <v>44497</v>
      </c>
      <c r="H17" s="968">
        <f>G17+2</f>
        <v>44499</v>
      </c>
      <c r="N17" s="846"/>
      <c r="O17" s="846"/>
      <c r="P17" s="846"/>
      <c r="Q17" s="846"/>
      <c r="R17" s="846"/>
      <c r="S17" s="846"/>
    </row>
    <row r="18" spans="1:19" s="865" customFormat="1" ht="24.95" customHeight="1">
      <c r="A18" s="1183" t="str">
        <f>'Port Klang West &amp; Pasir Gudang '!A14</f>
        <v>GREEN HORIZON</v>
      </c>
      <c r="B18" s="1197" t="str">
        <f>'Port Klang West &amp; Pasir Gudang '!B14</f>
        <v>114S</v>
      </c>
      <c r="C18" s="1198"/>
      <c r="D18" s="1194">
        <f>D16+7</f>
        <v>44493</v>
      </c>
      <c r="E18" s="1181">
        <f t="shared" ref="E18" si="6">D18+4</f>
        <v>44497</v>
      </c>
      <c r="F18" s="866" t="s">
        <v>538</v>
      </c>
      <c r="G18" s="953">
        <f t="shared" si="2"/>
        <v>44502</v>
      </c>
      <c r="H18" s="954">
        <f t="shared" si="3"/>
        <v>44504</v>
      </c>
      <c r="N18" s="871"/>
      <c r="O18" s="871"/>
      <c r="P18" s="871"/>
      <c r="Q18" s="871"/>
      <c r="R18" s="871"/>
      <c r="S18" s="871"/>
    </row>
    <row r="19" spans="1:19" s="865" customFormat="1" ht="24.95" customHeight="1">
      <c r="A19" s="1184"/>
      <c r="B19" s="1199"/>
      <c r="C19" s="1200"/>
      <c r="D19" s="1196"/>
      <c r="E19" s="1182"/>
      <c r="F19" s="966" t="s">
        <v>542</v>
      </c>
      <c r="G19" s="967">
        <f t="shared" si="2"/>
        <v>44504</v>
      </c>
      <c r="H19" s="969">
        <f>G19+2</f>
        <v>44506</v>
      </c>
      <c r="N19" s="871"/>
      <c r="O19" s="871"/>
      <c r="P19" s="871"/>
      <c r="Q19" s="871"/>
      <c r="R19" s="871"/>
      <c r="S19" s="871"/>
    </row>
    <row r="20" spans="1:19" s="865" customFormat="1" ht="24.95" customHeight="1">
      <c r="A20" s="1183" t="str">
        <f>'Port Klang West &amp; Pasir Gudang '!A15</f>
        <v>SANTA LOUKIA</v>
      </c>
      <c r="B20" s="1197" t="str">
        <f>'Port Klang West &amp; Pasir Gudang '!B15</f>
        <v>177S</v>
      </c>
      <c r="C20" s="1198"/>
      <c r="D20" s="1211">
        <f>D18+7</f>
        <v>44500</v>
      </c>
      <c r="E20" s="1181">
        <f t="shared" ref="E20" si="7">D20+4</f>
        <v>44504</v>
      </c>
      <c r="F20" s="866" t="s">
        <v>539</v>
      </c>
      <c r="G20" s="948">
        <f t="shared" si="2"/>
        <v>44509</v>
      </c>
      <c r="H20" s="947">
        <f t="shared" si="3"/>
        <v>44511</v>
      </c>
      <c r="N20" s="871"/>
      <c r="O20" s="871"/>
      <c r="P20" s="871"/>
      <c r="Q20" s="871"/>
      <c r="R20" s="871"/>
      <c r="S20" s="871"/>
    </row>
    <row r="21" spans="1:19" s="865" customFormat="1" ht="24.95" customHeight="1">
      <c r="A21" s="1184"/>
      <c r="B21" s="1199"/>
      <c r="C21" s="1200"/>
      <c r="D21" s="1196"/>
      <c r="E21" s="1182"/>
      <c r="F21" s="966" t="s">
        <v>543</v>
      </c>
      <c r="G21" s="963">
        <f t="shared" si="2"/>
        <v>44511</v>
      </c>
      <c r="H21" s="968">
        <f>G21+2</f>
        <v>44513</v>
      </c>
      <c r="N21" s="871"/>
      <c r="O21" s="871"/>
      <c r="P21" s="871"/>
      <c r="Q21" s="871"/>
      <c r="R21" s="871"/>
      <c r="S21" s="871"/>
    </row>
    <row r="22" spans="1:19" s="865" customFormat="1" ht="24.95" customHeight="1">
      <c r="N22" s="871"/>
      <c r="O22" s="871"/>
      <c r="P22" s="871"/>
      <c r="Q22" s="871"/>
      <c r="R22" s="871"/>
      <c r="S22" s="871"/>
    </row>
    <row r="23" spans="1:19" s="869" customFormat="1" ht="19.5" customHeight="1">
      <c r="A23" s="872"/>
      <c r="B23" s="873"/>
      <c r="C23" s="874"/>
      <c r="D23" s="875"/>
      <c r="E23" s="876" t="s">
        <v>82</v>
      </c>
      <c r="F23" s="877"/>
      <c r="G23" s="877"/>
      <c r="H23" s="877"/>
      <c r="N23" s="871"/>
      <c r="O23" s="871"/>
      <c r="P23" s="871"/>
      <c r="Q23" s="871"/>
      <c r="R23" s="871"/>
      <c r="S23" s="871"/>
    </row>
    <row r="24" spans="1:19" s="870" customFormat="1" ht="15" customHeight="1">
      <c r="A24" s="878" t="s">
        <v>81</v>
      </c>
      <c r="C24" s="879"/>
      <c r="D24" s="879"/>
      <c r="E24" s="880"/>
      <c r="N24" s="871"/>
      <c r="O24" s="871"/>
      <c r="P24" s="871"/>
      <c r="Q24" s="871"/>
      <c r="R24" s="871"/>
      <c r="S24" s="871"/>
    </row>
    <row r="25" spans="1:19" s="870" customFormat="1" ht="15" customHeight="1">
      <c r="A25" s="881" t="s">
        <v>140</v>
      </c>
      <c r="B25" s="881" t="s">
        <v>203</v>
      </c>
      <c r="C25" s="878"/>
      <c r="E25" s="882"/>
      <c r="N25" s="871"/>
      <c r="O25" s="871"/>
      <c r="P25" s="871"/>
      <c r="Q25" s="871"/>
      <c r="R25" s="871"/>
      <c r="S25" s="871"/>
    </row>
    <row r="26" spans="1:19" ht="18">
      <c r="A26" s="883"/>
      <c r="B26" s="850"/>
      <c r="C26" s="850"/>
      <c r="D26" s="859"/>
      <c r="E26" s="860"/>
      <c r="F26" s="860"/>
      <c r="G26" s="884"/>
      <c r="H26" s="885"/>
      <c r="I26" s="863"/>
      <c r="N26" s="871"/>
      <c r="O26" s="871"/>
      <c r="P26" s="871"/>
      <c r="Q26" s="871"/>
      <c r="R26" s="871"/>
      <c r="S26" s="871"/>
    </row>
    <row r="27" spans="1:19" s="871" customFormat="1" ht="27.75" customHeight="1">
      <c r="A27" s="1188" t="s">
        <v>216</v>
      </c>
      <c r="B27" s="1189"/>
      <c r="C27" s="1192" t="s">
        <v>1</v>
      </c>
      <c r="D27" s="1192"/>
      <c r="E27" s="1193"/>
      <c r="F27" s="886" t="s">
        <v>71</v>
      </c>
      <c r="G27" s="887" t="s">
        <v>217</v>
      </c>
      <c r="H27" s="888" t="s">
        <v>71</v>
      </c>
      <c r="I27" s="889"/>
    </row>
    <row r="28" spans="1:19" s="871" customFormat="1" ht="24.95" customHeight="1">
      <c r="A28" s="1190"/>
      <c r="B28" s="1191"/>
      <c r="C28" s="1185" t="s">
        <v>88</v>
      </c>
      <c r="D28" s="1186"/>
      <c r="E28" s="1187"/>
      <c r="F28" s="890" t="s">
        <v>44</v>
      </c>
      <c r="G28" s="891" t="s">
        <v>218</v>
      </c>
      <c r="H28" s="892" t="s">
        <v>44</v>
      </c>
      <c r="I28" s="893" t="s">
        <v>221</v>
      </c>
    </row>
    <row r="29" spans="1:19" s="871" customFormat="1" ht="20.100000000000001" customHeight="1">
      <c r="A29" s="1016" t="s">
        <v>374</v>
      </c>
      <c r="B29" s="44" t="s">
        <v>420</v>
      </c>
      <c r="C29" s="45" t="s">
        <v>209</v>
      </c>
      <c r="D29" s="682">
        <v>44471</v>
      </c>
      <c r="E29" s="683" t="s">
        <v>23</v>
      </c>
      <c r="F29" s="682">
        <v>44473</v>
      </c>
      <c r="G29" s="894" t="s">
        <v>406</v>
      </c>
      <c r="H29" s="895">
        <v>44472</v>
      </c>
      <c r="I29" s="895">
        <f>H29+4</f>
        <v>44476</v>
      </c>
      <c r="J29" s="896" t="s">
        <v>298</v>
      </c>
    </row>
    <row r="30" spans="1:19" s="871" customFormat="1" ht="20.100000000000001" customHeight="1">
      <c r="A30" s="1013" t="s">
        <v>303</v>
      </c>
      <c r="B30" s="50" t="s">
        <v>391</v>
      </c>
      <c r="C30" s="51" t="s">
        <v>210</v>
      </c>
      <c r="D30" s="52">
        <v>44465</v>
      </c>
      <c r="E30" s="53" t="s">
        <v>26</v>
      </c>
      <c r="F30" s="52">
        <v>44467</v>
      </c>
      <c r="G30" s="897" t="s">
        <v>211</v>
      </c>
      <c r="H30" s="898">
        <v>44473</v>
      </c>
      <c r="I30" s="898"/>
      <c r="J30" s="871" t="s">
        <v>284</v>
      </c>
    </row>
    <row r="31" spans="1:19" s="871" customFormat="1" ht="20.100000000000001" customHeight="1">
      <c r="A31" s="56" t="s">
        <v>357</v>
      </c>
      <c r="B31" s="57"/>
      <c r="C31" s="58" t="s">
        <v>210</v>
      </c>
      <c r="D31" s="59">
        <v>44464</v>
      </c>
      <c r="E31" s="60" t="s">
        <v>41</v>
      </c>
      <c r="F31" s="59">
        <v>44468</v>
      </c>
      <c r="G31" s="897"/>
      <c r="H31" s="898"/>
      <c r="I31" s="898"/>
    </row>
    <row r="32" spans="1:19" s="871" customFormat="1" ht="20.100000000000001" customHeight="1">
      <c r="A32" s="61" t="s">
        <v>195</v>
      </c>
      <c r="B32" s="62" t="s">
        <v>393</v>
      </c>
      <c r="C32" s="63" t="s">
        <v>210</v>
      </c>
      <c r="D32" s="64">
        <v>44466</v>
      </c>
      <c r="E32" s="65" t="s">
        <v>41</v>
      </c>
      <c r="F32" s="64">
        <v>44468</v>
      </c>
      <c r="G32" s="899"/>
      <c r="H32" s="900"/>
      <c r="I32" s="900"/>
    </row>
    <row r="33" spans="1:19" s="871" customFormat="1" ht="20.100000000000001" customHeight="1">
      <c r="A33" s="1016" t="s">
        <v>211</v>
      </c>
      <c r="B33" s="44"/>
      <c r="C33" s="45" t="s">
        <v>210</v>
      </c>
      <c r="D33" s="46">
        <v>44478</v>
      </c>
      <c r="E33" s="47" t="s">
        <v>23</v>
      </c>
      <c r="F33" s="46">
        <v>44480</v>
      </c>
      <c r="G33" s="894" t="s">
        <v>409</v>
      </c>
      <c r="H33" s="895">
        <f>H29+7</f>
        <v>44479</v>
      </c>
      <c r="I33" s="895">
        <f>I29+7</f>
        <v>44483</v>
      </c>
    </row>
    <row r="34" spans="1:19" s="871" customFormat="1" ht="20.100000000000001" customHeight="1">
      <c r="A34" s="1013" t="s">
        <v>299</v>
      </c>
      <c r="B34" s="50" t="s">
        <v>368</v>
      </c>
      <c r="C34" s="51" t="s">
        <v>210</v>
      </c>
      <c r="D34" s="52">
        <v>44472</v>
      </c>
      <c r="E34" s="53" t="s">
        <v>26</v>
      </c>
      <c r="F34" s="52">
        <v>44474</v>
      </c>
      <c r="G34" s="897" t="s">
        <v>211</v>
      </c>
      <c r="H34" s="898">
        <f>H30+7</f>
        <v>44480</v>
      </c>
      <c r="I34" s="898"/>
    </row>
    <row r="35" spans="1:19" s="871" customFormat="1" ht="20.100000000000001" customHeight="1">
      <c r="A35" s="56" t="s">
        <v>374</v>
      </c>
      <c r="B35" s="57" t="s">
        <v>420</v>
      </c>
      <c r="C35" s="58" t="s">
        <v>210</v>
      </c>
      <c r="D35" s="59">
        <v>44471</v>
      </c>
      <c r="E35" s="60" t="s">
        <v>41</v>
      </c>
      <c r="F35" s="59">
        <v>44475</v>
      </c>
      <c r="G35" s="897"/>
      <c r="H35" s="898"/>
      <c r="I35" s="898"/>
    </row>
    <row r="36" spans="1:19" s="871" customFormat="1" ht="19.5" customHeight="1">
      <c r="A36" s="61" t="s">
        <v>445</v>
      </c>
      <c r="B36" s="62" t="s">
        <v>393</v>
      </c>
      <c r="C36" s="63" t="s">
        <v>210</v>
      </c>
      <c r="D36" s="64">
        <v>44473</v>
      </c>
      <c r="E36" s="65" t="s">
        <v>41</v>
      </c>
      <c r="F36" s="64">
        <v>44475</v>
      </c>
      <c r="G36" s="899"/>
      <c r="H36" s="900"/>
      <c r="I36" s="900"/>
    </row>
    <row r="37" spans="1:19" s="871" customFormat="1" ht="20.100000000000001" customHeight="1">
      <c r="A37" s="1016" t="s">
        <v>374</v>
      </c>
      <c r="B37" s="44" t="s">
        <v>492</v>
      </c>
      <c r="C37" s="45" t="s">
        <v>209</v>
      </c>
      <c r="D37" s="46">
        <v>44485</v>
      </c>
      <c r="E37" s="47" t="s">
        <v>23</v>
      </c>
      <c r="F37" s="46">
        <v>44487</v>
      </c>
      <c r="G37" s="894" t="s">
        <v>536</v>
      </c>
      <c r="H37" s="895">
        <f>H33+7</f>
        <v>44486</v>
      </c>
      <c r="I37" s="895">
        <f>I33+7</f>
        <v>44490</v>
      </c>
      <c r="N37" s="846"/>
      <c r="O37" s="846"/>
      <c r="P37" s="846"/>
      <c r="Q37" s="846"/>
      <c r="R37" s="846"/>
      <c r="S37" s="846"/>
    </row>
    <row r="38" spans="1:19" s="871" customFormat="1" ht="21" customHeight="1">
      <c r="A38" s="1013" t="s">
        <v>184</v>
      </c>
      <c r="B38" s="50" t="s">
        <v>487</v>
      </c>
      <c r="C38" s="51" t="s">
        <v>210</v>
      </c>
      <c r="D38" s="52">
        <v>44479</v>
      </c>
      <c r="E38" s="53" t="s">
        <v>26</v>
      </c>
      <c r="F38" s="52">
        <v>44481</v>
      </c>
      <c r="G38" s="897" t="s">
        <v>211</v>
      </c>
      <c r="H38" s="898">
        <f>H34+7</f>
        <v>44487</v>
      </c>
      <c r="I38" s="898"/>
      <c r="N38" s="846"/>
      <c r="O38" s="846"/>
      <c r="P38" s="846"/>
      <c r="Q38" s="846"/>
      <c r="R38" s="846"/>
      <c r="S38" s="846"/>
    </row>
    <row r="39" spans="1:19" s="871" customFormat="1" ht="15.75">
      <c r="A39" s="56" t="s">
        <v>357</v>
      </c>
      <c r="B39" s="57" t="s">
        <v>356</v>
      </c>
      <c r="C39" s="58" t="s">
        <v>210</v>
      </c>
      <c r="D39" s="59">
        <v>44478</v>
      </c>
      <c r="E39" s="60" t="s">
        <v>41</v>
      </c>
      <c r="F39" s="59">
        <v>44482</v>
      </c>
      <c r="G39" s="897"/>
      <c r="H39" s="898"/>
      <c r="I39" s="898"/>
      <c r="N39" s="846"/>
      <c r="O39" s="846"/>
      <c r="P39" s="846"/>
      <c r="Q39" s="846"/>
      <c r="R39" s="846"/>
      <c r="S39" s="846"/>
    </row>
    <row r="40" spans="1:19" s="871" customFormat="1" ht="20.100000000000001" customHeight="1">
      <c r="A40" s="61" t="s">
        <v>195</v>
      </c>
      <c r="B40" s="62" t="s">
        <v>394</v>
      </c>
      <c r="C40" s="63" t="s">
        <v>210</v>
      </c>
      <c r="D40" s="64">
        <v>44480</v>
      </c>
      <c r="E40" s="65" t="s">
        <v>41</v>
      </c>
      <c r="F40" s="64">
        <v>44482</v>
      </c>
      <c r="G40" s="899"/>
      <c r="H40" s="900"/>
      <c r="I40" s="900"/>
      <c r="N40" s="846"/>
      <c r="O40" s="846"/>
      <c r="P40" s="846"/>
      <c r="Q40" s="846"/>
      <c r="R40" s="846"/>
      <c r="S40" s="846"/>
    </row>
    <row r="41" spans="1:19" s="871" customFormat="1" ht="20.100000000000001" customHeight="1">
      <c r="A41" s="1016" t="s">
        <v>211</v>
      </c>
      <c r="B41" s="44"/>
      <c r="C41" s="45" t="s">
        <v>209</v>
      </c>
      <c r="D41" s="46">
        <v>44492</v>
      </c>
      <c r="E41" s="47" t="s">
        <v>23</v>
      </c>
      <c r="F41" s="46">
        <v>44494</v>
      </c>
      <c r="G41" s="894" t="s">
        <v>537</v>
      </c>
      <c r="H41" s="895">
        <f>H37+7</f>
        <v>44493</v>
      </c>
      <c r="I41" s="895">
        <f>I37+7</f>
        <v>44497</v>
      </c>
      <c r="N41" s="846"/>
      <c r="O41" s="846"/>
      <c r="P41" s="846"/>
      <c r="Q41" s="846"/>
      <c r="R41" s="846"/>
      <c r="S41" s="846"/>
    </row>
    <row r="42" spans="1:19" s="871" customFormat="1" ht="20.100000000000001" customHeight="1">
      <c r="A42" s="1013" t="s">
        <v>303</v>
      </c>
      <c r="B42" s="50" t="s">
        <v>488</v>
      </c>
      <c r="C42" s="51" t="s">
        <v>210</v>
      </c>
      <c r="D42" s="52">
        <v>44486</v>
      </c>
      <c r="E42" s="53" t="s">
        <v>26</v>
      </c>
      <c r="F42" s="52">
        <v>44488</v>
      </c>
      <c r="G42" s="897" t="s">
        <v>211</v>
      </c>
      <c r="H42" s="898">
        <f>H38+7</f>
        <v>44494</v>
      </c>
      <c r="I42" s="898"/>
      <c r="N42" s="846"/>
      <c r="O42" s="846"/>
      <c r="P42" s="846"/>
      <c r="Q42" s="846"/>
      <c r="R42" s="846"/>
      <c r="S42" s="846"/>
    </row>
    <row r="43" spans="1:19" s="871" customFormat="1" ht="20.100000000000001" customHeight="1">
      <c r="A43" s="56" t="s">
        <v>374</v>
      </c>
      <c r="B43" s="57" t="s">
        <v>492</v>
      </c>
      <c r="C43" s="58" t="s">
        <v>210</v>
      </c>
      <c r="D43" s="59">
        <v>44485</v>
      </c>
      <c r="E43" s="60" t="s">
        <v>41</v>
      </c>
      <c r="F43" s="59">
        <v>44489</v>
      </c>
      <c r="G43" s="897"/>
      <c r="H43" s="898"/>
      <c r="I43" s="898"/>
      <c r="N43" s="846"/>
      <c r="O43" s="846"/>
      <c r="P43" s="846"/>
      <c r="Q43" s="846"/>
      <c r="R43" s="846"/>
      <c r="S43" s="846"/>
    </row>
    <row r="44" spans="1:19" s="871" customFormat="1" ht="20.100000000000001" customHeight="1">
      <c r="A44" s="61" t="s">
        <v>445</v>
      </c>
      <c r="B44" s="62" t="s">
        <v>394</v>
      </c>
      <c r="C44" s="63" t="s">
        <v>210</v>
      </c>
      <c r="D44" s="64">
        <v>44487</v>
      </c>
      <c r="E44" s="65" t="s">
        <v>41</v>
      </c>
      <c r="F44" s="64">
        <v>44489</v>
      </c>
      <c r="G44" s="899"/>
      <c r="H44" s="900"/>
      <c r="I44" s="900"/>
      <c r="N44" s="846"/>
      <c r="O44" s="846"/>
      <c r="P44" s="846"/>
      <c r="Q44" s="846"/>
      <c r="R44" s="846"/>
      <c r="S44" s="846"/>
    </row>
    <row r="45" spans="1:19" ht="21.75" customHeight="1">
      <c r="A45" s="1016" t="s">
        <v>374</v>
      </c>
      <c r="B45" s="44" t="s">
        <v>493</v>
      </c>
      <c r="C45" s="45" t="s">
        <v>209</v>
      </c>
      <c r="D45" s="46">
        <v>44499</v>
      </c>
      <c r="E45" s="47" t="s">
        <v>23</v>
      </c>
      <c r="F45" s="46">
        <v>44501</v>
      </c>
      <c r="G45" s="894" t="s">
        <v>538</v>
      </c>
      <c r="H45" s="895">
        <f>H41+7</f>
        <v>44500</v>
      </c>
      <c r="I45" s="895">
        <f>I41+7</f>
        <v>44504</v>
      </c>
    </row>
    <row r="46" spans="1:19" ht="21.75" customHeight="1">
      <c r="A46" s="1013" t="s">
        <v>299</v>
      </c>
      <c r="B46" s="50" t="s">
        <v>392</v>
      </c>
      <c r="C46" s="51" t="s">
        <v>210</v>
      </c>
      <c r="D46" s="52">
        <v>44493</v>
      </c>
      <c r="E46" s="53" t="s">
        <v>26</v>
      </c>
      <c r="F46" s="52">
        <v>44495</v>
      </c>
      <c r="G46" s="897" t="s">
        <v>211</v>
      </c>
      <c r="H46" s="898">
        <f>H42+7</f>
        <v>44501</v>
      </c>
      <c r="I46" s="898"/>
      <c r="N46" s="901"/>
      <c r="O46" s="901"/>
      <c r="P46" s="901"/>
      <c r="Q46" s="901"/>
      <c r="R46" s="901"/>
      <c r="S46" s="901"/>
    </row>
    <row r="47" spans="1:19" ht="15.75">
      <c r="A47" s="56" t="s">
        <v>587</v>
      </c>
      <c r="B47" s="57" t="s">
        <v>588</v>
      </c>
      <c r="C47" s="58" t="s">
        <v>210</v>
      </c>
      <c r="D47" s="59">
        <v>44492</v>
      </c>
      <c r="E47" s="60" t="s">
        <v>41</v>
      </c>
      <c r="F47" s="59">
        <v>44496</v>
      </c>
      <c r="G47" s="897"/>
      <c r="H47" s="898"/>
      <c r="I47" s="898"/>
      <c r="N47" s="901"/>
      <c r="O47" s="901"/>
      <c r="P47" s="901"/>
      <c r="Q47" s="901"/>
      <c r="R47" s="901"/>
      <c r="S47" s="901"/>
    </row>
    <row r="48" spans="1:19" ht="21.75" customHeight="1">
      <c r="A48" s="61" t="s">
        <v>195</v>
      </c>
      <c r="B48" s="62" t="s">
        <v>490</v>
      </c>
      <c r="C48" s="63" t="s">
        <v>210</v>
      </c>
      <c r="D48" s="64">
        <v>44494</v>
      </c>
      <c r="E48" s="65" t="s">
        <v>41</v>
      </c>
      <c r="F48" s="64">
        <v>44496</v>
      </c>
      <c r="G48" s="899"/>
      <c r="H48" s="900"/>
      <c r="I48" s="900"/>
    </row>
    <row r="49" spans="1:19" ht="21.75" customHeight="1">
      <c r="A49" s="1016" t="s">
        <v>211</v>
      </c>
      <c r="B49" s="44"/>
      <c r="C49" s="45" t="s">
        <v>209</v>
      </c>
      <c r="D49" s="46">
        <v>44506</v>
      </c>
      <c r="E49" s="47" t="s">
        <v>23</v>
      </c>
      <c r="F49" s="46">
        <v>44508</v>
      </c>
      <c r="G49" s="894" t="s">
        <v>539</v>
      </c>
      <c r="H49" s="895">
        <f>H45+7</f>
        <v>44507</v>
      </c>
      <c r="I49" s="895">
        <f>I45+7</f>
        <v>44511</v>
      </c>
    </row>
    <row r="50" spans="1:19" ht="21.75" customHeight="1">
      <c r="A50" s="1013" t="s">
        <v>184</v>
      </c>
      <c r="B50" s="50" t="s">
        <v>489</v>
      </c>
      <c r="C50" s="51" t="s">
        <v>210</v>
      </c>
      <c r="D50" s="52">
        <v>44500</v>
      </c>
      <c r="E50" s="53" t="s">
        <v>26</v>
      </c>
      <c r="F50" s="52">
        <v>44502</v>
      </c>
      <c r="G50" s="897" t="s">
        <v>211</v>
      </c>
      <c r="H50" s="898">
        <f>H46+7</f>
        <v>44508</v>
      </c>
      <c r="I50" s="898"/>
      <c r="N50" s="901"/>
      <c r="O50" s="901"/>
      <c r="P50" s="901"/>
      <c r="Q50" s="901"/>
      <c r="R50" s="901"/>
      <c r="S50" s="901"/>
    </row>
    <row r="51" spans="1:19" ht="15.75">
      <c r="A51" s="56" t="s">
        <v>374</v>
      </c>
      <c r="B51" s="57" t="s">
        <v>493</v>
      </c>
      <c r="C51" s="58" t="s">
        <v>210</v>
      </c>
      <c r="D51" s="59">
        <v>44499</v>
      </c>
      <c r="E51" s="60" t="s">
        <v>41</v>
      </c>
      <c r="F51" s="59">
        <v>44503</v>
      </c>
      <c r="G51" s="897"/>
      <c r="H51" s="898"/>
      <c r="I51" s="898"/>
      <c r="N51" s="901"/>
      <c r="O51" s="901"/>
      <c r="P51" s="901"/>
      <c r="Q51" s="901"/>
      <c r="R51" s="901"/>
      <c r="S51" s="901"/>
    </row>
    <row r="52" spans="1:19" ht="21.75" customHeight="1">
      <c r="A52" s="61" t="s">
        <v>211</v>
      </c>
      <c r="B52" s="62">
        <v>0</v>
      </c>
      <c r="C52" s="63" t="s">
        <v>210</v>
      </c>
      <c r="D52" s="64">
        <v>44501</v>
      </c>
      <c r="E52" s="65" t="s">
        <v>41</v>
      </c>
      <c r="F52" s="64">
        <v>44503</v>
      </c>
      <c r="G52" s="899"/>
      <c r="H52" s="900"/>
      <c r="I52" s="900"/>
    </row>
    <row r="53" spans="1:19" ht="15">
      <c r="A53" s="902"/>
      <c r="B53" s="902"/>
      <c r="C53" s="903"/>
      <c r="D53" s="903"/>
      <c r="E53" s="903"/>
      <c r="F53" s="904" t="s">
        <v>82</v>
      </c>
      <c r="G53" s="905"/>
    </row>
    <row r="54" spans="1:19" s="901" customFormat="1" ht="14.25" customHeight="1">
      <c r="A54" s="846"/>
      <c r="B54" s="846"/>
      <c r="C54" s="846"/>
      <c r="D54" s="846"/>
      <c r="E54" s="846"/>
      <c r="F54" s="846"/>
      <c r="G54" s="906"/>
      <c r="N54" s="846"/>
      <c r="O54" s="846"/>
      <c r="P54" s="846"/>
      <c r="Q54" s="846"/>
      <c r="R54" s="846"/>
      <c r="S54" s="846"/>
    </row>
    <row r="55" spans="1:19" s="901" customFormat="1" ht="15" customHeight="1">
      <c r="A55" s="907" t="s">
        <v>196</v>
      </c>
      <c r="B55" s="907"/>
      <c r="C55" s="908"/>
      <c r="D55" s="909"/>
      <c r="E55" s="910"/>
      <c r="F55" s="910"/>
      <c r="G55" s="911"/>
      <c r="N55" s="846"/>
      <c r="O55" s="846"/>
      <c r="P55" s="846"/>
      <c r="Q55" s="846"/>
      <c r="R55" s="846"/>
      <c r="S55" s="846"/>
    </row>
    <row r="56" spans="1:19" ht="18">
      <c r="A56" s="912" t="s">
        <v>268</v>
      </c>
      <c r="B56" s="913"/>
      <c r="C56" s="914"/>
      <c r="D56" s="915"/>
      <c r="E56" s="916"/>
      <c r="F56" s="916"/>
      <c r="G56" s="917"/>
      <c r="H56" s="918"/>
    </row>
    <row r="57" spans="1:19" ht="15.75">
      <c r="A57" s="919" t="s">
        <v>256</v>
      </c>
      <c r="B57" s="920"/>
      <c r="C57" s="921"/>
      <c r="D57" s="922"/>
      <c r="E57" s="923"/>
      <c r="F57" s="923"/>
      <c r="G57" s="924"/>
    </row>
    <row r="58" spans="1:19" ht="15.75">
      <c r="A58" s="83" t="s">
        <v>340</v>
      </c>
      <c r="B58" s="920"/>
      <c r="C58" s="921"/>
      <c r="D58" s="922"/>
      <c r="E58" s="923"/>
      <c r="F58" s="923"/>
      <c r="G58" s="924"/>
    </row>
    <row r="59" spans="1:19">
      <c r="A59" s="925" t="s">
        <v>257</v>
      </c>
      <c r="B59" s="846"/>
      <c r="C59" s="846"/>
      <c r="D59" s="846"/>
      <c r="E59" s="846"/>
      <c r="F59" s="846"/>
      <c r="G59" s="926"/>
    </row>
    <row r="60" spans="1:19">
      <c r="A60" s="846"/>
      <c r="B60" s="846"/>
      <c r="C60" s="846"/>
      <c r="D60" s="846"/>
      <c r="E60" s="846"/>
      <c r="F60" s="846"/>
      <c r="G60" s="905"/>
    </row>
    <row r="61" spans="1:19" ht="18.75">
      <c r="A61" s="927" t="s">
        <v>63</v>
      </c>
      <c r="B61" s="928"/>
      <c r="C61" s="928"/>
      <c r="D61" s="929"/>
      <c r="E61" s="930"/>
      <c r="F61" s="931"/>
      <c r="G61" s="932"/>
    </row>
    <row r="62" spans="1:19" ht="15.75">
      <c r="A62" s="933" t="s">
        <v>0</v>
      </c>
      <c r="B62" s="934"/>
      <c r="C62" s="935"/>
      <c r="D62" s="936"/>
      <c r="E62" s="937"/>
      <c r="F62" s="938"/>
      <c r="G62" s="924"/>
    </row>
    <row r="63" spans="1:19" ht="18">
      <c r="A63" s="939" t="s">
        <v>433</v>
      </c>
      <c r="B63" s="940"/>
      <c r="C63" s="941"/>
      <c r="D63" s="942"/>
      <c r="E63" s="937"/>
      <c r="F63" s="938"/>
      <c r="G63" s="926"/>
    </row>
    <row r="64" spans="1:19" ht="18">
      <c r="A64" s="939" t="s">
        <v>65</v>
      </c>
      <c r="B64" s="940"/>
      <c r="C64" s="941"/>
      <c r="D64" s="942"/>
      <c r="E64" s="937"/>
      <c r="F64" s="938"/>
    </row>
    <row r="65" spans="1:6" ht="18">
      <c r="A65" s="943" t="s">
        <v>66</v>
      </c>
      <c r="B65" s="940"/>
      <c r="C65" s="941"/>
      <c r="D65" s="942"/>
      <c r="E65" s="846"/>
      <c r="F65" s="846"/>
    </row>
    <row r="66" spans="1:6" ht="18">
      <c r="A66" s="939" t="s">
        <v>83</v>
      </c>
      <c r="B66" s="940"/>
      <c r="C66" s="941"/>
      <c r="D66" s="942"/>
      <c r="E66" s="846"/>
      <c r="F66" s="846"/>
    </row>
  </sheetData>
  <customSheetViews>
    <customSheetView guid="{8E2DF192-20FD-40DB-8385-493ED9B1C2BF}" scale="85" showGridLines="0">
      <selection activeCell="A24" sqref="A24:D47"/>
      <pageMargins left="0.7" right="0.7" top="0.75" bottom="0.75" header="0.3" footer="0.3"/>
    </customSheetView>
    <customSheetView guid="{3DA74F3E-F145-470D-BDA0-4288A858AFDF}" scale="85" showGridLines="0" topLeftCell="A19">
      <selection activeCell="G16" sqref="G16"/>
      <pageMargins left="0.7" right="0.7" top="0.75" bottom="0.75" header="0.3" footer="0.3"/>
    </customSheetView>
    <customSheetView guid="{3E9A2BAE-164D-47A0-8104-C7D4E0A4EAEF}" scale="85" showGridLines="0">
      <selection activeCell="E14" sqref="E14"/>
      <pageMargins left="0.7" right="0.7" top="0.75" bottom="0.75" header="0.3" footer="0.3"/>
    </customSheetView>
    <customSheetView guid="{6D779134-8889-443F-9ACA-8D735092180D}" scale="85" showGridLines="0" topLeftCell="A19">
      <selection activeCell="G16" sqref="G16"/>
      <pageMargins left="0.7" right="0.7" top="0.75" bottom="0.75" header="0.3" footer="0.3"/>
    </customSheetView>
    <customSheetView guid="{36EED012-CDEF-4DC1-8A77-CC61E5DDA9AF}" scale="85" showGridLines="0" topLeftCell="A22">
      <selection activeCell="G11" sqref="G11"/>
      <pageMargins left="0.7" right="0.7" top="0.75" bottom="0.75" header="0.3" footer="0.3"/>
    </customSheetView>
    <customSheetView guid="{C6EA2456-9077-41F6-8AD1-2B98609E6968}" scale="85" showGridLines="0" topLeftCell="A34">
      <selection activeCell="A29" sqref="A29:E52"/>
      <pageMargins left="0.7" right="0.7" top="0.75" bottom="0.75" header="0.3" footer="0.3"/>
      <pageSetup orientation="portrait" r:id="rId1"/>
    </customSheetView>
    <customSheetView guid="{77C6715E-78A8-45AF-BBE5-55C648F3FD39}" scale="85" showGridLines="0" topLeftCell="A2">
      <selection activeCell="H31" sqref="H31"/>
      <pageMargins left="0.7" right="0.7" top="0.75" bottom="0.75" header="0.3" footer="0.3"/>
    </customSheetView>
    <customSheetView guid="{D73C7D54-4891-4237-9750-225D2462AB34}" scale="85" showGridLines="0" topLeftCell="A19">
      <selection activeCell="A24" sqref="A24:D47"/>
      <pageMargins left="0.7" right="0.7" top="0.75" bottom="0.75" header="0.3" footer="0.3"/>
    </customSheetView>
    <customSheetView guid="{035FD7B7-E407-47C6-82D2-F16A7036DEE3}" scale="85" showGridLines="0" topLeftCell="A19">
      <selection activeCell="A24" sqref="A24:D47"/>
      <pageMargins left="0.7" right="0.7" top="0.75" bottom="0.75" header="0.3" footer="0.3"/>
    </customSheetView>
  </customSheetViews>
  <mergeCells count="32">
    <mergeCell ref="E18:E19"/>
    <mergeCell ref="E20:E21"/>
    <mergeCell ref="D20:D21"/>
    <mergeCell ref="A16:A17"/>
    <mergeCell ref="D16:D17"/>
    <mergeCell ref="D18:D19"/>
    <mergeCell ref="B20:C21"/>
    <mergeCell ref="A18:A19"/>
    <mergeCell ref="B16:C17"/>
    <mergeCell ref="B18:C19"/>
    <mergeCell ref="A20:A21"/>
    <mergeCell ref="A1:I2"/>
    <mergeCell ref="A4:I4"/>
    <mergeCell ref="A8:A9"/>
    <mergeCell ref="B8:C9"/>
    <mergeCell ref="F8:F9"/>
    <mergeCell ref="E12:E13"/>
    <mergeCell ref="E14:E15"/>
    <mergeCell ref="A10:A11"/>
    <mergeCell ref="D10:D11"/>
    <mergeCell ref="C28:E28"/>
    <mergeCell ref="A27:B28"/>
    <mergeCell ref="C27:E27"/>
    <mergeCell ref="E10:E11"/>
    <mergeCell ref="D12:D13"/>
    <mergeCell ref="A14:A15"/>
    <mergeCell ref="D14:D15"/>
    <mergeCell ref="A12:A13"/>
    <mergeCell ref="B10:C11"/>
    <mergeCell ref="B12:C13"/>
    <mergeCell ref="B14:C15"/>
    <mergeCell ref="E16:E17"/>
  </mergeCells>
  <hyperlinks>
    <hyperlink ref="A6" location="MENU!A1" display="BACK TO MENU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>
      <selection activeCell="J29" sqref="J29"/>
    </sheetView>
  </sheetViews>
  <sheetFormatPr defaultColWidth="9" defaultRowHeight="14.25"/>
  <sheetData/>
  <customSheetViews>
    <customSheetView guid="{8E2DF192-20FD-40DB-8385-493ED9B1C2BF}" state="hidden">
      <selection activeCell="J29" sqref="J29"/>
      <pageMargins left="0.7" right="0.7" top="0.75" bottom="0.75" header="0.3" footer="0.3"/>
    </customSheetView>
    <customSheetView guid="{3DA74F3E-F145-470D-BDA0-4288A858AFDF}" state="hidden">
      <selection activeCell="J29" sqref="J29"/>
      <pageMargins left="0.7" right="0.7" top="0.75" bottom="0.75" header="0.3" footer="0.3"/>
    </customSheetView>
    <customSheetView guid="{3E9A2BAE-164D-47A0-8104-C7D4E0A4EAEF}" state="hidden">
      <selection activeCell="J29" sqref="J29"/>
      <pageMargins left="0.7" right="0.7" top="0.75" bottom="0.75" header="0.3" footer="0.3"/>
    </customSheetView>
    <customSheetView guid="{6D779134-8889-443F-9ACA-8D735092180D}" state="hidden">
      <selection activeCell="J29" sqref="J29"/>
      <pageMargins left="0.7" right="0.7" top="0.75" bottom="0.75" header="0.3" footer="0.3"/>
    </customSheetView>
    <customSheetView guid="{36EED012-CDEF-4DC1-8A77-CC61E5DDA9AF}" state="hidden">
      <selection activeCell="J29" sqref="J29"/>
      <pageMargins left="0.7" right="0.7" top="0.75" bottom="0.75" header="0.3" footer="0.3"/>
    </customSheetView>
    <customSheetView guid="{C6EA2456-9077-41F6-8AD1-2B98609E6968}" state="hidden">
      <selection activeCell="J29" sqref="J29"/>
      <pageMargins left="0.7" right="0.7" top="0.75" bottom="0.75" header="0.3" footer="0.3"/>
    </customSheetView>
    <customSheetView guid="{77C6715E-78A8-45AF-BBE5-55C648F3FD39}" state="hidden">
      <selection activeCell="J29" sqref="J29"/>
      <pageMargins left="0.7" right="0.7" top="0.75" bottom="0.75" header="0.3" footer="0.3"/>
    </customSheetView>
    <customSheetView guid="{D73C7D54-4891-4237-9750-225D2462AB34}" state="hidden">
      <selection activeCell="J29" sqref="J29"/>
      <pageMargins left="0.7" right="0.7" top="0.75" bottom="0.75" header="0.3" footer="0.3"/>
    </customSheetView>
    <customSheetView guid="{035FD7B7-E407-47C6-82D2-F16A7036DEE3}" state="hidden">
      <selection activeCell="J29" sqref="J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autoPageBreaks="0" fitToPage="1"/>
  </sheetPr>
  <dimension ref="A1:AL67"/>
  <sheetViews>
    <sheetView showGridLines="0" topLeftCell="A37" zoomScale="75" zoomScaleNormal="75" zoomScaleSheetLayoutView="75" workbookViewId="0">
      <selection activeCell="A29" sqref="A29:F52"/>
    </sheetView>
  </sheetViews>
  <sheetFormatPr defaultColWidth="8.875" defaultRowHeight="12.75"/>
  <cols>
    <col min="1" max="1" width="25.625" style="175" customWidth="1"/>
    <col min="2" max="2" width="11.5" style="175" customWidth="1"/>
    <col min="3" max="3" width="12.25" style="175" customWidth="1"/>
    <col min="4" max="4" width="12.25" style="176" customWidth="1"/>
    <col min="5" max="5" width="19.125" style="177" customWidth="1"/>
    <col min="6" max="6" width="28.125" style="177" customWidth="1"/>
    <col min="7" max="7" width="29.875" style="5" customWidth="1"/>
    <col min="8" max="8" width="21.125" style="5" customWidth="1"/>
    <col min="9" max="9" width="20.125" style="5" customWidth="1"/>
    <col min="10" max="10" width="17.5" style="5" customWidth="1"/>
    <col min="11" max="16384" width="8.875" style="5"/>
  </cols>
  <sheetData>
    <row r="1" spans="1:13" ht="24.95" customHeight="1">
      <c r="A1" s="1213" t="s">
        <v>229</v>
      </c>
      <c r="B1" s="1213"/>
      <c r="C1" s="1213"/>
      <c r="D1" s="1213"/>
      <c r="E1" s="1213"/>
      <c r="F1" s="1213"/>
      <c r="G1" s="1213"/>
      <c r="H1" s="1213"/>
      <c r="I1" s="1213"/>
      <c r="J1" s="236"/>
    </row>
    <row r="2" spans="1:13" s="168" customFormat="1" ht="24.95" customHeight="1">
      <c r="A2" s="1213"/>
      <c r="B2" s="1213"/>
      <c r="C2" s="1213"/>
      <c r="D2" s="1213"/>
      <c r="E2" s="1213"/>
      <c r="F2" s="1213"/>
      <c r="G2" s="1213"/>
      <c r="H2" s="1213"/>
      <c r="I2" s="1213"/>
      <c r="J2" s="237"/>
    </row>
    <row r="3" spans="1:13" s="168" customFormat="1" ht="15" customHeight="1">
      <c r="A3" s="178"/>
      <c r="B3" s="178"/>
      <c r="C3" s="178"/>
      <c r="D3" s="178"/>
      <c r="E3" s="178"/>
      <c r="F3" s="178"/>
      <c r="G3" s="178"/>
      <c r="H3" s="178"/>
      <c r="I3" s="178"/>
      <c r="J3" s="237"/>
    </row>
    <row r="4" spans="1:13" s="169" customFormat="1" ht="20.100000000000001" customHeight="1">
      <c r="A4" s="1222" t="s">
        <v>230</v>
      </c>
      <c r="B4" s="1222"/>
      <c r="C4" s="1222"/>
      <c r="D4" s="1222"/>
      <c r="E4" s="1222"/>
      <c r="F4" s="1222"/>
      <c r="G4" s="1222"/>
      <c r="H4" s="1222"/>
      <c r="I4" s="238"/>
    </row>
    <row r="5" spans="1:13" ht="15" customHeight="1">
      <c r="A5" s="179"/>
      <c r="B5" s="180"/>
      <c r="C5" s="181"/>
      <c r="D5" s="182"/>
      <c r="E5" s="183"/>
      <c r="F5" s="184"/>
      <c r="G5" s="185"/>
      <c r="H5" s="186"/>
      <c r="I5" s="239"/>
    </row>
    <row r="6" spans="1:13" ht="20.100000000000001" customHeight="1">
      <c r="A6" s="13" t="s">
        <v>68</v>
      </c>
      <c r="B6" s="187"/>
      <c r="C6" s="188"/>
      <c r="D6" s="189"/>
      <c r="E6" s="190"/>
      <c r="F6" s="190"/>
      <c r="G6" s="17" t="s">
        <v>85</v>
      </c>
      <c r="H6" s="191" t="e">
        <f>'KTX1'!D5</f>
        <v>#REF!</v>
      </c>
      <c r="I6" s="240"/>
      <c r="J6" s="237"/>
    </row>
    <row r="7" spans="1:13" ht="15" customHeight="1">
      <c r="A7" s="192"/>
      <c r="B7" s="187"/>
      <c r="C7" s="188"/>
      <c r="D7" s="189"/>
      <c r="E7" s="190"/>
      <c r="F7" s="190"/>
      <c r="G7" s="193"/>
      <c r="H7" s="194"/>
      <c r="I7" s="200"/>
      <c r="J7" s="237"/>
    </row>
    <row r="8" spans="1:13" s="170" customFormat="1" ht="32.25" customHeight="1">
      <c r="A8" s="1223" t="s">
        <v>72</v>
      </c>
      <c r="B8" s="1214" t="s">
        <v>198</v>
      </c>
      <c r="C8" s="1215"/>
      <c r="D8" s="195" t="s">
        <v>215</v>
      </c>
      <c r="E8" s="19" t="s">
        <v>71</v>
      </c>
      <c r="F8" s="1224" t="s">
        <v>199</v>
      </c>
      <c r="G8" s="19" t="s">
        <v>71</v>
      </c>
      <c r="H8" s="19" t="s">
        <v>71</v>
      </c>
      <c r="J8" s="657"/>
    </row>
    <row r="9" spans="1:13" s="170" customFormat="1" ht="50.1" customHeight="1">
      <c r="A9" s="1223"/>
      <c r="B9" s="1216"/>
      <c r="C9" s="1217"/>
      <c r="D9" s="972" t="s">
        <v>26</v>
      </c>
      <c r="E9" s="196" t="s">
        <v>181</v>
      </c>
      <c r="F9" s="1225"/>
      <c r="G9" s="196" t="s">
        <v>181</v>
      </c>
      <c r="H9" s="196" t="s">
        <v>231</v>
      </c>
      <c r="J9" s="657"/>
      <c r="M9" s="6"/>
    </row>
    <row r="10" spans="1:13" s="171" customFormat="1" ht="24.95" customHeight="1">
      <c r="A10" s="1141" t="str">
        <f>'Port Klang West &amp; Pasir Gudang '!A10</f>
        <v>CAPE FAWLEY</v>
      </c>
      <c r="B10" s="1115" t="str">
        <f>'Port Klang West &amp; Pasir Gudang '!B10</f>
        <v>060S</v>
      </c>
      <c r="C10" s="1116"/>
      <c r="D10" s="1133">
        <f>'Port Klang West &amp; Pasir Gudang '!C10</f>
        <v>44465</v>
      </c>
      <c r="E10" s="1137">
        <f>D10+4</f>
        <v>44469</v>
      </c>
      <c r="F10" s="197" t="s">
        <v>211</v>
      </c>
      <c r="G10" s="197">
        <v>44473</v>
      </c>
      <c r="H10" s="197">
        <f>G10+7</f>
        <v>44480</v>
      </c>
      <c r="I10" s="171" t="s">
        <v>232</v>
      </c>
      <c r="J10" s="657"/>
      <c r="M10" s="6"/>
    </row>
    <row r="11" spans="1:13" s="171" customFormat="1" ht="24.95" customHeight="1">
      <c r="A11" s="1142"/>
      <c r="B11" s="1117"/>
      <c r="C11" s="1118"/>
      <c r="D11" s="1134"/>
      <c r="E11" s="1134"/>
      <c r="F11" s="700" t="s">
        <v>211</v>
      </c>
      <c r="G11" s="516">
        <v>44472</v>
      </c>
      <c r="H11" s="516">
        <f>G11+6</f>
        <v>44478</v>
      </c>
      <c r="J11" s="657"/>
      <c r="M11" s="6"/>
    </row>
    <row r="12" spans="1:13" s="171" customFormat="1" ht="24.95" customHeight="1">
      <c r="A12" s="1220" t="str">
        <f>'Port Klang West &amp; Pasir Gudang '!A11</f>
        <v>GREEN HORIZON</v>
      </c>
      <c r="B12" s="1218" t="str">
        <f>'Port Klang West &amp; Pasir Gudang '!B11</f>
        <v>113S</v>
      </c>
      <c r="C12" s="1116"/>
      <c r="D12" s="1137">
        <f>D10+7</f>
        <v>44472</v>
      </c>
      <c r="E12" s="1137">
        <f>E10+7</f>
        <v>44476</v>
      </c>
      <c r="F12" s="197" t="s">
        <v>211</v>
      </c>
      <c r="G12" s="197">
        <f>G10+7</f>
        <v>44480</v>
      </c>
      <c r="H12" s="197">
        <f>G12+7</f>
        <v>44487</v>
      </c>
      <c r="J12" s="657"/>
      <c r="M12" s="6"/>
    </row>
    <row r="13" spans="1:13" s="171" customFormat="1" ht="24.95" customHeight="1">
      <c r="A13" s="1221"/>
      <c r="B13" s="1219"/>
      <c r="C13" s="1118"/>
      <c r="D13" s="1134"/>
      <c r="E13" s="1134"/>
      <c r="F13" s="700" t="s">
        <v>211</v>
      </c>
      <c r="G13" s="517">
        <f t="shared" ref="G13:G21" si="0">G11+7</f>
        <v>44479</v>
      </c>
      <c r="H13" s="516">
        <f>G13+6</f>
        <v>44485</v>
      </c>
      <c r="J13" s="657"/>
      <c r="M13" s="6"/>
    </row>
    <row r="14" spans="1:13" ht="22.5" customHeight="1">
      <c r="A14" s="1220" t="str">
        <f>'Port Klang West &amp; Pasir Gudang '!A12</f>
        <v>SANTA LOUKIA</v>
      </c>
      <c r="B14" s="1218" t="str">
        <f>'Port Klang West &amp; Pasir Gudang '!B12</f>
        <v>176S</v>
      </c>
      <c r="C14" s="1116"/>
      <c r="D14" s="1137">
        <f>D12+7</f>
        <v>44479</v>
      </c>
      <c r="E14" s="1137">
        <f>E12+7</f>
        <v>44483</v>
      </c>
      <c r="F14" s="197" t="s">
        <v>211</v>
      </c>
      <c r="G14" s="197">
        <f>G12+7</f>
        <v>44487</v>
      </c>
      <c r="H14" s="197">
        <f>G14+7</f>
        <v>44494</v>
      </c>
      <c r="I14" s="200"/>
      <c r="J14" s="657"/>
      <c r="M14" s="6"/>
    </row>
    <row r="15" spans="1:13" ht="22.5" customHeight="1">
      <c r="A15" s="1221"/>
      <c r="B15" s="1219"/>
      <c r="C15" s="1118"/>
      <c r="D15" s="1212"/>
      <c r="E15" s="1212"/>
      <c r="F15" s="700" t="s">
        <v>211</v>
      </c>
      <c r="G15" s="517">
        <f t="shared" si="0"/>
        <v>44486</v>
      </c>
      <c r="H15" s="516">
        <f>G15+6</f>
        <v>44492</v>
      </c>
      <c r="I15" s="200"/>
      <c r="J15" s="657"/>
    </row>
    <row r="16" spans="1:13" ht="22.5" customHeight="1">
      <c r="A16" s="1220" t="str">
        <f>'Port Klang West &amp; Pasir Gudang '!A13</f>
        <v>CAPE FAWLEY</v>
      </c>
      <c r="B16" s="1218" t="str">
        <f>'Port Klang West &amp; Pasir Gudang '!B13</f>
        <v>061S</v>
      </c>
      <c r="C16" s="1116"/>
      <c r="D16" s="1133">
        <f>D14+7</f>
        <v>44486</v>
      </c>
      <c r="E16" s="1133">
        <f>E14+7</f>
        <v>44490</v>
      </c>
      <c r="F16" s="691" t="s">
        <v>211</v>
      </c>
      <c r="G16" s="197">
        <f>G14+7</f>
        <v>44494</v>
      </c>
      <c r="H16" s="197">
        <f>G16+7</f>
        <v>44501</v>
      </c>
      <c r="I16" s="200"/>
      <c r="J16" s="657"/>
    </row>
    <row r="17" spans="1:38" ht="22.5" customHeight="1">
      <c r="A17" s="1221"/>
      <c r="B17" s="1219"/>
      <c r="C17" s="1118"/>
      <c r="D17" s="1212"/>
      <c r="E17" s="1212"/>
      <c r="F17" s="700" t="s">
        <v>211</v>
      </c>
      <c r="G17" s="517">
        <f t="shared" si="0"/>
        <v>44493</v>
      </c>
      <c r="H17" s="516">
        <f>G17+6</f>
        <v>44499</v>
      </c>
      <c r="I17" s="200"/>
      <c r="J17" s="657"/>
    </row>
    <row r="18" spans="1:38" ht="22.5" customHeight="1">
      <c r="A18" s="1220" t="str">
        <f>'Port Klang West &amp; Pasir Gudang '!A14</f>
        <v>GREEN HORIZON</v>
      </c>
      <c r="B18" s="1218" t="str">
        <f>'Port Klang West &amp; Pasir Gudang '!B14</f>
        <v>114S</v>
      </c>
      <c r="C18" s="1116"/>
      <c r="D18" s="1133">
        <f>D16+7</f>
        <v>44493</v>
      </c>
      <c r="E18" s="1133">
        <f>E16+7</f>
        <v>44497</v>
      </c>
      <c r="F18" s="197" t="s">
        <v>211</v>
      </c>
      <c r="G18" s="197">
        <f>G16+7</f>
        <v>44501</v>
      </c>
      <c r="H18" s="197">
        <f>G18+7</f>
        <v>44508</v>
      </c>
      <c r="I18" s="200"/>
      <c r="J18" s="657"/>
    </row>
    <row r="19" spans="1:38" ht="22.5" customHeight="1">
      <c r="A19" s="1221"/>
      <c r="B19" s="1219"/>
      <c r="C19" s="1118"/>
      <c r="D19" s="1212"/>
      <c r="E19" s="1212"/>
      <c r="F19" s="700" t="s">
        <v>211</v>
      </c>
      <c r="G19" s="517">
        <f t="shared" si="0"/>
        <v>44500</v>
      </c>
      <c r="H19" s="516">
        <f>G19+6</f>
        <v>44506</v>
      </c>
      <c r="I19" s="200"/>
      <c r="J19" s="657"/>
    </row>
    <row r="20" spans="1:38" ht="22.5" customHeight="1">
      <c r="A20" s="1220" t="str">
        <f>'Port Klang West &amp; Pasir Gudang '!A15</f>
        <v>SANTA LOUKIA</v>
      </c>
      <c r="B20" s="1218" t="str">
        <f>'Port Klang West &amp; Pasir Gudang '!B15</f>
        <v>177S</v>
      </c>
      <c r="C20" s="1116"/>
      <c r="D20" s="1133">
        <f>D18+7</f>
        <v>44500</v>
      </c>
      <c r="E20" s="1133">
        <f>E18+7</f>
        <v>44504</v>
      </c>
      <c r="F20" s="197" t="s">
        <v>211</v>
      </c>
      <c r="G20" s="197">
        <f>G18+7</f>
        <v>44508</v>
      </c>
      <c r="H20" s="197">
        <f>G20+7</f>
        <v>44515</v>
      </c>
      <c r="I20" s="200"/>
      <c r="J20" s="657"/>
    </row>
    <row r="21" spans="1:38" ht="22.5" customHeight="1">
      <c r="A21" s="1221"/>
      <c r="B21" s="1226"/>
      <c r="C21" s="1120"/>
      <c r="D21" s="1212"/>
      <c r="E21" s="1212"/>
      <c r="F21" s="700" t="s">
        <v>211</v>
      </c>
      <c r="G21" s="517">
        <f t="shared" si="0"/>
        <v>44507</v>
      </c>
      <c r="H21" s="516">
        <f>G21+6</f>
        <v>44513</v>
      </c>
      <c r="I21" s="200"/>
      <c r="J21" s="657"/>
    </row>
    <row r="22" spans="1:38" ht="22.5" customHeight="1">
      <c r="A22" s="275"/>
      <c r="B22" s="346"/>
      <c r="C22" s="31"/>
      <c r="D22" s="31"/>
      <c r="E22" s="31"/>
      <c r="F22" s="541"/>
      <c r="G22" s="542"/>
      <c r="H22" s="542"/>
      <c r="I22" s="200"/>
      <c r="J22" s="657"/>
    </row>
    <row r="23" spans="1:38" s="172" customFormat="1" ht="15" customHeight="1">
      <c r="A23" s="198"/>
      <c r="B23" s="198"/>
      <c r="C23" s="198"/>
      <c r="D23" s="189"/>
      <c r="E23" s="199" t="s">
        <v>82</v>
      </c>
      <c r="F23" s="190"/>
      <c r="G23" s="193"/>
      <c r="H23" s="200"/>
      <c r="J23" s="657"/>
    </row>
    <row r="24" spans="1:38" ht="15" customHeight="1">
      <c r="A24" s="201" t="s">
        <v>81</v>
      </c>
      <c r="B24" s="202"/>
      <c r="C24" s="203"/>
      <c r="D24" s="203"/>
      <c r="E24" s="204"/>
      <c r="F24" s="172"/>
      <c r="G24" s="172"/>
      <c r="H24" s="172"/>
      <c r="I24" s="172"/>
      <c r="J24" s="657"/>
    </row>
    <row r="25" spans="1:38" ht="15" customHeight="1">
      <c r="A25" s="205" t="s">
        <v>140</v>
      </c>
      <c r="B25" s="205" t="s">
        <v>203</v>
      </c>
      <c r="C25" s="206"/>
      <c r="D25" s="172"/>
      <c r="E25" s="207"/>
      <c r="F25"/>
      <c r="G25" s="208"/>
      <c r="H25" s="172"/>
      <c r="I25" s="200"/>
      <c r="J25" s="657"/>
    </row>
    <row r="26" spans="1:38" s="173" customFormat="1" ht="20.100000000000001" customHeight="1">
      <c r="A26" s="192"/>
      <c r="B26" s="187"/>
      <c r="C26" s="188"/>
      <c r="D26" s="189"/>
      <c r="E26" s="190"/>
      <c r="F26" s="190"/>
      <c r="G26" s="193"/>
      <c r="H26" s="200"/>
      <c r="I26" s="200"/>
      <c r="J26" s="657"/>
    </row>
    <row r="27" spans="1:38" s="4" customFormat="1" ht="21.75" customHeight="1">
      <c r="A27" s="1227" t="s">
        <v>216</v>
      </c>
      <c r="B27" s="1228"/>
      <c r="C27" s="1231" t="s">
        <v>1</v>
      </c>
      <c r="D27" s="1232"/>
      <c r="E27" s="1233"/>
      <c r="F27" s="209" t="s">
        <v>71</v>
      </c>
      <c r="G27" s="210" t="s">
        <v>217</v>
      </c>
      <c r="H27" s="209" t="s">
        <v>71</v>
      </c>
      <c r="I27" s="209" t="s">
        <v>71</v>
      </c>
      <c r="J27" s="241"/>
    </row>
    <row r="28" spans="1:38" s="174" customFormat="1" ht="21.75" customHeight="1">
      <c r="A28" s="1229"/>
      <c r="B28" s="1230"/>
      <c r="C28" s="1178" t="s">
        <v>88</v>
      </c>
      <c r="D28" s="1179"/>
      <c r="E28" s="1180"/>
      <c r="F28" s="211" t="s">
        <v>44</v>
      </c>
      <c r="G28" s="212" t="s">
        <v>218</v>
      </c>
      <c r="H28" s="213" t="s">
        <v>44</v>
      </c>
      <c r="I28" s="213" t="s">
        <v>231</v>
      </c>
      <c r="J28" s="242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</row>
    <row r="29" spans="1:38" s="174" customFormat="1" ht="21.75" customHeight="1">
      <c r="A29" s="1016" t="s">
        <v>374</v>
      </c>
      <c r="B29" s="44" t="s">
        <v>420</v>
      </c>
      <c r="C29" s="45" t="s">
        <v>209</v>
      </c>
      <c r="D29" s="682">
        <v>44471</v>
      </c>
      <c r="E29" s="683" t="s">
        <v>23</v>
      </c>
      <c r="F29" s="682">
        <v>44473</v>
      </c>
      <c r="G29" s="692" t="s">
        <v>544</v>
      </c>
      <c r="H29" s="214">
        <v>44473</v>
      </c>
      <c r="I29" s="214">
        <f>H29+8</f>
        <v>44481</v>
      </c>
      <c r="J29" s="241" t="s">
        <v>233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</row>
    <row r="30" spans="1:38" s="174" customFormat="1" ht="21.75" customHeight="1">
      <c r="A30" s="1013" t="s">
        <v>303</v>
      </c>
      <c r="B30" s="50" t="s">
        <v>391</v>
      </c>
      <c r="C30" s="51" t="s">
        <v>210</v>
      </c>
      <c r="D30" s="52">
        <v>44465</v>
      </c>
      <c r="E30" s="53" t="s">
        <v>26</v>
      </c>
      <c r="F30" s="52">
        <v>44467</v>
      </c>
      <c r="G30" s="707" t="s">
        <v>545</v>
      </c>
      <c r="H30" s="216">
        <v>44470</v>
      </c>
      <c r="I30" s="216">
        <f>H30+13</f>
        <v>44483</v>
      </c>
      <c r="J30" s="242" t="s">
        <v>234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</row>
    <row r="31" spans="1:38" s="174" customFormat="1" ht="21.75" customHeight="1">
      <c r="A31" s="56" t="s">
        <v>357</v>
      </c>
      <c r="B31" s="57"/>
      <c r="C31" s="58" t="s">
        <v>210</v>
      </c>
      <c r="D31" s="59">
        <v>44464</v>
      </c>
      <c r="E31" s="60" t="s">
        <v>41</v>
      </c>
      <c r="F31" s="59">
        <v>44468</v>
      </c>
      <c r="G31" s="547"/>
      <c r="H31" s="216"/>
      <c r="I31" s="216"/>
      <c r="J31" s="242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</row>
    <row r="32" spans="1:38" s="174" customFormat="1" ht="21.75" customHeight="1">
      <c r="A32" s="61" t="s">
        <v>195</v>
      </c>
      <c r="B32" s="62" t="s">
        <v>393</v>
      </c>
      <c r="C32" s="63" t="s">
        <v>210</v>
      </c>
      <c r="D32" s="64">
        <v>44466</v>
      </c>
      <c r="E32" s="65" t="s">
        <v>41</v>
      </c>
      <c r="F32" s="64">
        <v>44468</v>
      </c>
      <c r="G32" s="708" t="s">
        <v>546</v>
      </c>
      <c r="H32" s="217">
        <v>44470</v>
      </c>
      <c r="I32" s="217">
        <f>H32+8</f>
        <v>44478</v>
      </c>
      <c r="J32" s="4" t="s">
        <v>235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</row>
    <row r="33" spans="1:38" s="174" customFormat="1" ht="21.75" customHeight="1">
      <c r="A33" s="1016" t="s">
        <v>211</v>
      </c>
      <c r="B33" s="44"/>
      <c r="C33" s="45" t="s">
        <v>210</v>
      </c>
      <c r="D33" s="46">
        <v>44478</v>
      </c>
      <c r="E33" s="47" t="s">
        <v>23</v>
      </c>
      <c r="F33" s="46">
        <v>44480</v>
      </c>
      <c r="G33" s="692" t="s">
        <v>211</v>
      </c>
      <c r="H33" s="214">
        <f>H29+7</f>
        <v>44480</v>
      </c>
      <c r="I33" s="214">
        <f>H33+8</f>
        <v>44488</v>
      </c>
      <c r="J33" s="243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</row>
    <row r="34" spans="1:38" s="174" customFormat="1" ht="22.5" customHeight="1">
      <c r="A34" s="1013" t="s">
        <v>299</v>
      </c>
      <c r="B34" s="50" t="s">
        <v>368</v>
      </c>
      <c r="C34" s="51" t="s">
        <v>210</v>
      </c>
      <c r="D34" s="52">
        <v>44472</v>
      </c>
      <c r="E34" s="53" t="s">
        <v>26</v>
      </c>
      <c r="F34" s="52">
        <v>44474</v>
      </c>
      <c r="G34" s="707" t="s">
        <v>211</v>
      </c>
      <c r="H34" s="216">
        <f>H30+7</f>
        <v>44477</v>
      </c>
      <c r="I34" s="216">
        <f>H34+13</f>
        <v>44490</v>
      </c>
      <c r="J34" s="241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</row>
    <row r="35" spans="1:38" s="174" customFormat="1" ht="22.5" customHeight="1">
      <c r="A35" s="56" t="s">
        <v>374</v>
      </c>
      <c r="B35" s="57" t="s">
        <v>420</v>
      </c>
      <c r="C35" s="58" t="s">
        <v>210</v>
      </c>
      <c r="D35" s="59">
        <v>44471</v>
      </c>
      <c r="E35" s="60" t="s">
        <v>41</v>
      </c>
      <c r="F35" s="59">
        <v>44475</v>
      </c>
      <c r="G35" s="215"/>
      <c r="H35" s="216"/>
      <c r="I35" s="216"/>
      <c r="J35" s="241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</row>
    <row r="36" spans="1:38" s="174" customFormat="1" ht="21.75" customHeight="1">
      <c r="A36" s="61" t="s">
        <v>445</v>
      </c>
      <c r="B36" s="62" t="s">
        <v>393</v>
      </c>
      <c r="C36" s="63" t="s">
        <v>210</v>
      </c>
      <c r="D36" s="64">
        <v>44473</v>
      </c>
      <c r="E36" s="65" t="s">
        <v>41</v>
      </c>
      <c r="F36" s="64">
        <v>44475</v>
      </c>
      <c r="G36" s="708" t="s">
        <v>547</v>
      </c>
      <c r="H36" s="217">
        <f>H32+7</f>
        <v>44477</v>
      </c>
      <c r="I36" s="217">
        <f>H36+8</f>
        <v>44485</v>
      </c>
      <c r="J36" s="242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</row>
    <row r="37" spans="1:38" s="174" customFormat="1" ht="21.75" customHeight="1">
      <c r="A37" s="1016" t="s">
        <v>374</v>
      </c>
      <c r="B37" s="44" t="s">
        <v>492</v>
      </c>
      <c r="C37" s="45" t="s">
        <v>209</v>
      </c>
      <c r="D37" s="46">
        <v>44485</v>
      </c>
      <c r="E37" s="47" t="s">
        <v>23</v>
      </c>
      <c r="F37" s="46">
        <v>44487</v>
      </c>
      <c r="G37" s="692" t="s">
        <v>211</v>
      </c>
      <c r="H37" s="214">
        <f>H33+7</f>
        <v>44487</v>
      </c>
      <c r="I37" s="214">
        <f>H37+8</f>
        <v>44495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</row>
    <row r="38" spans="1:38" s="174" customFormat="1" ht="21.75" customHeight="1">
      <c r="A38" s="1013" t="s">
        <v>184</v>
      </c>
      <c r="B38" s="50" t="s">
        <v>487</v>
      </c>
      <c r="C38" s="51" t="s">
        <v>210</v>
      </c>
      <c r="D38" s="52">
        <v>44479</v>
      </c>
      <c r="E38" s="53" t="s">
        <v>26</v>
      </c>
      <c r="F38" s="52">
        <v>44481</v>
      </c>
      <c r="G38" s="707" t="s">
        <v>211</v>
      </c>
      <c r="H38" s="216">
        <f>H34+7</f>
        <v>44484</v>
      </c>
      <c r="I38" s="216">
        <f>H38+13</f>
        <v>44497</v>
      </c>
      <c r="J38" s="243"/>
      <c r="K38" s="4"/>
      <c r="L38" s="4"/>
      <c r="M38" s="4"/>
      <c r="N38" s="672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spans="1:38" s="174" customFormat="1" ht="21.75" customHeight="1">
      <c r="A39" s="56" t="s">
        <v>357</v>
      </c>
      <c r="B39" s="57" t="s">
        <v>356</v>
      </c>
      <c r="C39" s="58" t="s">
        <v>210</v>
      </c>
      <c r="D39" s="59">
        <v>44478</v>
      </c>
      <c r="E39" s="60" t="s">
        <v>41</v>
      </c>
      <c r="F39" s="59">
        <v>44482</v>
      </c>
      <c r="G39" s="215"/>
      <c r="H39" s="216"/>
      <c r="I39" s="216"/>
      <c r="J39" s="243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</row>
    <row r="40" spans="1:38" s="174" customFormat="1" ht="21.75" customHeight="1">
      <c r="A40" s="61" t="s">
        <v>195</v>
      </c>
      <c r="B40" s="62" t="s">
        <v>394</v>
      </c>
      <c r="C40" s="63" t="s">
        <v>210</v>
      </c>
      <c r="D40" s="64">
        <v>44480</v>
      </c>
      <c r="E40" s="65" t="s">
        <v>41</v>
      </c>
      <c r="F40" s="64">
        <v>44482</v>
      </c>
      <c r="G40" s="708" t="s">
        <v>548</v>
      </c>
      <c r="H40" s="217">
        <f>H36+7</f>
        <v>44484</v>
      </c>
      <c r="I40" s="217">
        <f>H40+8</f>
        <v>44492</v>
      </c>
      <c r="J40" s="24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</row>
    <row r="41" spans="1:38" s="174" customFormat="1" ht="21.75" customHeight="1">
      <c r="A41" s="1016" t="s">
        <v>211</v>
      </c>
      <c r="B41" s="44"/>
      <c r="C41" s="45" t="s">
        <v>209</v>
      </c>
      <c r="D41" s="46">
        <v>44492</v>
      </c>
      <c r="E41" s="47" t="s">
        <v>23</v>
      </c>
      <c r="F41" s="46">
        <v>44494</v>
      </c>
      <c r="G41" s="692" t="s">
        <v>211</v>
      </c>
      <c r="H41" s="214">
        <f>H37+7</f>
        <v>44494</v>
      </c>
      <c r="I41" s="214">
        <f>H41+8</f>
        <v>44502</v>
      </c>
      <c r="J41" s="24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</row>
    <row r="42" spans="1:38" s="174" customFormat="1" ht="21.75" customHeight="1">
      <c r="A42" s="1013" t="s">
        <v>303</v>
      </c>
      <c r="B42" s="50" t="s">
        <v>488</v>
      </c>
      <c r="C42" s="51" t="s">
        <v>210</v>
      </c>
      <c r="D42" s="52">
        <v>44486</v>
      </c>
      <c r="E42" s="53" t="s">
        <v>26</v>
      </c>
      <c r="F42" s="52">
        <v>44488</v>
      </c>
      <c r="G42" s="707" t="s">
        <v>211</v>
      </c>
      <c r="H42" s="216">
        <f>H38+7</f>
        <v>44491</v>
      </c>
      <c r="I42" s="216">
        <f>H42+13</f>
        <v>44504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</row>
    <row r="43" spans="1:38" s="174" customFormat="1" ht="21.75" customHeight="1">
      <c r="A43" s="56" t="s">
        <v>374</v>
      </c>
      <c r="B43" s="57" t="s">
        <v>492</v>
      </c>
      <c r="C43" s="58" t="s">
        <v>210</v>
      </c>
      <c r="D43" s="59">
        <v>44485</v>
      </c>
      <c r="E43" s="60" t="s">
        <v>41</v>
      </c>
      <c r="F43" s="59">
        <v>44489</v>
      </c>
      <c r="G43" s="215"/>
      <c r="H43" s="216"/>
      <c r="I43" s="216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</row>
    <row r="44" spans="1:38" s="174" customFormat="1" ht="21.75" customHeight="1">
      <c r="A44" s="61" t="s">
        <v>445</v>
      </c>
      <c r="B44" s="62" t="s">
        <v>394</v>
      </c>
      <c r="C44" s="63" t="s">
        <v>210</v>
      </c>
      <c r="D44" s="64">
        <v>44487</v>
      </c>
      <c r="E44" s="65" t="s">
        <v>41</v>
      </c>
      <c r="F44" s="64">
        <v>44489</v>
      </c>
      <c r="G44" s="708" t="s">
        <v>211</v>
      </c>
      <c r="H44" s="217">
        <f>H40+7</f>
        <v>44491</v>
      </c>
      <c r="I44" s="217">
        <f>H44+8</f>
        <v>44499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</row>
    <row r="45" spans="1:38" s="174" customFormat="1" ht="21.75" customHeight="1">
      <c r="A45" s="1016" t="s">
        <v>374</v>
      </c>
      <c r="B45" s="44" t="s">
        <v>493</v>
      </c>
      <c r="C45" s="45" t="s">
        <v>209</v>
      </c>
      <c r="D45" s="46">
        <v>44499</v>
      </c>
      <c r="E45" s="47" t="s">
        <v>23</v>
      </c>
      <c r="F45" s="46">
        <v>44501</v>
      </c>
      <c r="G45" s="692" t="s">
        <v>211</v>
      </c>
      <c r="H45" s="214">
        <f>H41+7</f>
        <v>44501</v>
      </c>
      <c r="I45" s="214">
        <f>H45+8</f>
        <v>44509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</row>
    <row r="46" spans="1:38" s="174" customFormat="1" ht="21.75" customHeight="1">
      <c r="A46" s="1013" t="s">
        <v>299</v>
      </c>
      <c r="B46" s="50" t="s">
        <v>392</v>
      </c>
      <c r="C46" s="51" t="s">
        <v>210</v>
      </c>
      <c r="D46" s="52">
        <v>44493</v>
      </c>
      <c r="E46" s="53" t="s">
        <v>26</v>
      </c>
      <c r="F46" s="52">
        <v>44495</v>
      </c>
      <c r="G46" s="707" t="s">
        <v>211</v>
      </c>
      <c r="H46" s="216">
        <f>H42+7</f>
        <v>44498</v>
      </c>
      <c r="I46" s="216">
        <f>H46+13</f>
        <v>44511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</row>
    <row r="47" spans="1:38" s="174" customFormat="1" ht="21.75" customHeight="1">
      <c r="A47" s="56" t="s">
        <v>587</v>
      </c>
      <c r="B47" s="57" t="s">
        <v>588</v>
      </c>
      <c r="C47" s="58" t="s">
        <v>210</v>
      </c>
      <c r="D47" s="59">
        <v>44492</v>
      </c>
      <c r="E47" s="60" t="s">
        <v>41</v>
      </c>
      <c r="F47" s="59">
        <v>44496</v>
      </c>
      <c r="G47" s="215"/>
      <c r="H47" s="216"/>
      <c r="I47" s="216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</row>
    <row r="48" spans="1:38" s="174" customFormat="1" ht="21.75" customHeight="1">
      <c r="A48" s="61" t="s">
        <v>195</v>
      </c>
      <c r="B48" s="62" t="s">
        <v>490</v>
      </c>
      <c r="C48" s="63" t="s">
        <v>210</v>
      </c>
      <c r="D48" s="64">
        <v>44494</v>
      </c>
      <c r="E48" s="65" t="s">
        <v>41</v>
      </c>
      <c r="F48" s="64">
        <v>44496</v>
      </c>
      <c r="G48" s="708" t="s">
        <v>211</v>
      </c>
      <c r="H48" s="217">
        <f>H44+7</f>
        <v>44498</v>
      </c>
      <c r="I48" s="217">
        <f>H48+8</f>
        <v>44506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</row>
    <row r="49" spans="1:38" s="174" customFormat="1" ht="21.75" customHeight="1">
      <c r="A49" s="1016" t="s">
        <v>211</v>
      </c>
      <c r="B49" s="44"/>
      <c r="C49" s="45" t="s">
        <v>209</v>
      </c>
      <c r="D49" s="46">
        <v>44506</v>
      </c>
      <c r="E49" s="47" t="s">
        <v>23</v>
      </c>
      <c r="F49" s="46">
        <v>44508</v>
      </c>
      <c r="G49" s="692" t="s">
        <v>211</v>
      </c>
      <c r="H49" s="214">
        <f>H45+7</f>
        <v>44508</v>
      </c>
      <c r="I49" s="214">
        <f>H49+8</f>
        <v>44516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</row>
    <row r="50" spans="1:38" s="174" customFormat="1" ht="21.75" customHeight="1">
      <c r="A50" s="1013" t="s">
        <v>184</v>
      </c>
      <c r="B50" s="50" t="s">
        <v>489</v>
      </c>
      <c r="C50" s="51" t="s">
        <v>210</v>
      </c>
      <c r="D50" s="52">
        <v>44500</v>
      </c>
      <c r="E50" s="53" t="s">
        <v>26</v>
      </c>
      <c r="F50" s="52">
        <v>44502</v>
      </c>
      <c r="G50" s="707" t="s">
        <v>211</v>
      </c>
      <c r="H50" s="216">
        <f>H46+7</f>
        <v>44505</v>
      </c>
      <c r="I50" s="216">
        <f>H50+13</f>
        <v>44518</v>
      </c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</row>
    <row r="51" spans="1:38" s="174" customFormat="1" ht="21.75" customHeight="1">
      <c r="A51" s="56" t="s">
        <v>374</v>
      </c>
      <c r="B51" s="57" t="s">
        <v>493</v>
      </c>
      <c r="C51" s="58" t="s">
        <v>210</v>
      </c>
      <c r="D51" s="59">
        <v>44499</v>
      </c>
      <c r="E51" s="60" t="s">
        <v>41</v>
      </c>
      <c r="F51" s="59">
        <v>44503</v>
      </c>
      <c r="G51" s="215"/>
      <c r="H51" s="216"/>
      <c r="I51" s="216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</row>
    <row r="52" spans="1:38" s="174" customFormat="1" ht="21.75" customHeight="1">
      <c r="A52" s="61" t="s">
        <v>211</v>
      </c>
      <c r="B52" s="62">
        <v>0</v>
      </c>
      <c r="C52" s="63" t="s">
        <v>210</v>
      </c>
      <c r="D52" s="64">
        <v>44501</v>
      </c>
      <c r="E52" s="65" t="s">
        <v>41</v>
      </c>
      <c r="F52" s="64">
        <v>44503</v>
      </c>
      <c r="G52" s="708" t="s">
        <v>211</v>
      </c>
      <c r="H52" s="217">
        <f>H48+7</f>
        <v>44505</v>
      </c>
      <c r="I52" s="217">
        <f>H52+8</f>
        <v>44513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</row>
    <row r="53" spans="1:38" s="174" customFormat="1" ht="21.75" customHeight="1">
      <c r="A53" s="530"/>
      <c r="B53" s="531"/>
      <c r="C53" s="693"/>
      <c r="D53" s="693"/>
      <c r="E53" s="693"/>
      <c r="F53" s="693"/>
      <c r="G53" s="543"/>
      <c r="H53" s="544"/>
      <c r="I53" s="54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</row>
    <row r="54" spans="1:38" s="174" customFormat="1" ht="21.75" customHeight="1">
      <c r="A54" s="530"/>
      <c r="B54" s="531"/>
      <c r="C54" s="528"/>
      <c r="D54" s="528"/>
      <c r="E54" s="528"/>
      <c r="F54" s="528"/>
      <c r="G54" s="543"/>
      <c r="H54" s="544"/>
      <c r="I54" s="54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</row>
    <row r="55" spans="1:38" s="174" customFormat="1" ht="21.75" customHeight="1">
      <c r="A55" s="530"/>
      <c r="B55" s="531"/>
      <c r="C55" s="528"/>
      <c r="D55" s="528"/>
      <c r="E55" s="528"/>
      <c r="F55" s="528"/>
      <c r="G55" s="543"/>
      <c r="H55" s="544"/>
      <c r="I55" s="54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</row>
    <row r="56" spans="1:38" s="4" customFormat="1" ht="15" customHeight="1">
      <c r="A56" s="5"/>
      <c r="B56" s="32"/>
      <c r="C56" s="5"/>
      <c r="D56" s="5"/>
      <c r="E56" s="199" t="s">
        <v>82</v>
      </c>
      <c r="F56" s="5"/>
      <c r="G56" s="5"/>
      <c r="H56" s="218"/>
      <c r="I56" s="5"/>
    </row>
    <row r="57" spans="1:38" s="4" customFormat="1" ht="15" customHeight="1">
      <c r="A57" s="68" t="s">
        <v>196</v>
      </c>
      <c r="B57" s="219"/>
      <c r="C57" s="220"/>
      <c r="D57" s="221"/>
      <c r="E57" s="222"/>
      <c r="F57" s="222"/>
      <c r="J57" s="5"/>
    </row>
    <row r="58" spans="1:38" s="4" customFormat="1" ht="15" customHeight="1">
      <c r="A58" s="73" t="s">
        <v>268</v>
      </c>
      <c r="B58" s="223"/>
      <c r="C58" s="223"/>
      <c r="D58" s="75"/>
      <c r="E58" s="75"/>
      <c r="F58" s="75"/>
      <c r="G58" s="76"/>
      <c r="I58" s="5"/>
      <c r="J58" s="5"/>
    </row>
    <row r="59" spans="1:38" ht="15" customHeight="1">
      <c r="A59" s="77" t="s">
        <v>256</v>
      </c>
      <c r="B59" s="224"/>
      <c r="C59" s="79"/>
      <c r="D59" s="80"/>
      <c r="E59" s="81"/>
      <c r="F59" s="81"/>
      <c r="G59" s="82"/>
      <c r="H59" s="4"/>
    </row>
    <row r="60" spans="1:38" s="4" customFormat="1" ht="15" customHeight="1">
      <c r="A60" s="83" t="s">
        <v>340</v>
      </c>
      <c r="B60" s="225"/>
      <c r="C60" s="225"/>
      <c r="F60" s="86"/>
      <c r="I60" s="5"/>
    </row>
    <row r="61" spans="1:38" s="4" customFormat="1" ht="15" customHeight="1">
      <c r="A61" s="88" t="s">
        <v>257</v>
      </c>
      <c r="B61" s="5"/>
      <c r="C61" s="5"/>
      <c r="D61" s="5"/>
      <c r="E61" s="5"/>
      <c r="F61" s="5"/>
      <c r="G61" s="199"/>
      <c r="H61" s="218"/>
      <c r="I61" s="5"/>
    </row>
    <row r="62" spans="1:38" s="4" customFormat="1" ht="15" customHeight="1">
      <c r="A62" s="226" t="s">
        <v>63</v>
      </c>
      <c r="B62" s="227"/>
      <c r="C62" s="227"/>
      <c r="D62" s="228"/>
      <c r="E62" s="229"/>
    </row>
    <row r="63" spans="1:38" s="4" customFormat="1" ht="15" customHeight="1">
      <c r="A63" s="151" t="s">
        <v>0</v>
      </c>
      <c r="B63" s="230"/>
      <c r="C63" s="231"/>
      <c r="D63" s="232"/>
      <c r="E63" s="233"/>
    </row>
    <row r="64" spans="1:38" s="4" customFormat="1" ht="15" customHeight="1">
      <c r="A64" s="223" t="s">
        <v>433</v>
      </c>
      <c r="B64" s="234"/>
      <c r="D64" s="235"/>
      <c r="E64" s="233"/>
    </row>
    <row r="65" spans="1:9" s="4" customFormat="1" ht="15" customHeight="1">
      <c r="A65" s="223" t="s">
        <v>65</v>
      </c>
      <c r="B65" s="234"/>
      <c r="D65" s="235"/>
      <c r="E65" s="233"/>
    </row>
    <row r="66" spans="1:9" ht="15.75">
      <c r="A66" s="164" t="s">
        <v>66</v>
      </c>
      <c r="B66" s="234"/>
      <c r="C66" s="4"/>
      <c r="D66" s="235"/>
      <c r="E66" s="4"/>
      <c r="F66" s="4"/>
      <c r="G66" s="4"/>
      <c r="H66" s="4"/>
      <c r="I66" s="4"/>
    </row>
    <row r="67" spans="1:9" ht="15.75">
      <c r="A67" s="157" t="s">
        <v>83</v>
      </c>
      <c r="B67" s="234"/>
      <c r="C67" s="4"/>
      <c r="D67" s="235"/>
      <c r="E67" s="4"/>
      <c r="F67" s="4"/>
      <c r="G67" s="4"/>
      <c r="H67" s="4"/>
      <c r="I67" s="4"/>
    </row>
  </sheetData>
  <customSheetViews>
    <customSheetView guid="{8E2DF192-20FD-40DB-8385-493ED9B1C2BF}" scale="75" showGridLines="0" fitToPage="1" topLeftCell="A31">
      <selection activeCell="B50" sqref="B50"/>
      <pageMargins left="0.7" right="0.7" top="0.75" bottom="0.75" header="0.3" footer="0.3"/>
      <pageSetup paperSize="9" scale="25" orientation="landscape" r:id="rId1"/>
    </customSheetView>
    <customSheetView guid="{3DA74F3E-F145-470D-BDA0-4288A858AFDF}" scale="75" showPageBreaks="1" showGridLines="0" fitToPage="1" view="pageBreakPreview">
      <selection activeCell="H32" sqref="H32"/>
      <pageMargins left="0.7" right="0.7" top="0.75" bottom="0.75" header="0.3" footer="0.3"/>
      <pageSetup paperSize="9" scale="27" orientation="landscape" r:id="rId2"/>
    </customSheetView>
    <customSheetView guid="{3E9A2BAE-164D-47A0-8104-C7D4E0A4EAEF}" scale="75" showGridLines="0" fitToPage="1">
      <selection activeCell="G10" sqref="G10"/>
      <pageMargins left="0.7" right="0.7" top="0.75" bottom="0.75" header="0.3" footer="0.3"/>
      <pageSetup paperSize="9" scale="25" orientation="landscape" r:id="rId3"/>
    </customSheetView>
    <customSheetView guid="{B9C309E4-7299-4CD5-AAAB-CF9542D1540F}" scale="75" showPageBreaks="1" showGridLines="0" fitToPage="1" view="pageBreakPreview" topLeftCell="A10">
      <selection activeCell="F36" sqref="F36"/>
      <pageMargins left="0.7" right="0.7" top="0.75" bottom="0.75" header="0.3" footer="0.3"/>
      <pageSetup paperSize="9" scale="25" orientation="landscape"/>
    </customSheetView>
    <customSheetView guid="{C00304E5-BAC8-4C34-B3D2-AD7EACE0CB92}" scale="75" showPageBreaks="1" showGridLines="0" fitToPage="1" view="pageBreakPreview" topLeftCell="A7">
      <selection activeCell="G24" sqref="G24"/>
      <pageMargins left="0.7" right="0.7" top="0.75" bottom="0.75" header="0.3" footer="0.3"/>
      <pageSetup paperSize="9" scale="22" orientation="landscape"/>
    </customSheetView>
    <customSheetView guid="{93A7AE30-CF2C-4CF1-930B-9425B5F5817D}" scale="75" showPageBreaks="1" showGridLines="0" fitToPage="1" view="pageBreakPreview" topLeftCell="A8">
      <selection activeCell="G28" sqref="G28"/>
      <pageMargins left="0.7" right="0.7" top="0.75" bottom="0.75" header="0.3" footer="0.3"/>
      <pageSetup paperSize="9" scale="25" orientation="landscape"/>
    </customSheetView>
    <customSheetView guid="{D7835D66-B13D-4A90-85BF-DC3ACE120431}" scale="75" showPageBreaks="1" showGridLines="0" fitToPage="1" view="pageBreakPreview" topLeftCell="A10">
      <selection activeCell="F36" sqref="F36"/>
      <pageMargins left="0.7" right="0.7" top="0.75" bottom="0.75" header="0.3" footer="0.3"/>
      <pageSetup paperSize="9" scale="25" orientation="landscape"/>
    </customSheetView>
    <customSheetView guid="{88931C49-9137-4FED-AEBA-55DC84EE773E}" scale="75" showPageBreaks="1" showGridLines="0" fitToPage="1" view="pageBreakPreview">
      <selection activeCell="G13" sqref="G13"/>
      <pageMargins left="0.7" right="0.7" top="0.75" bottom="0.75" header="0.3" footer="0.3"/>
      <pageSetup paperSize="9" scale="22" orientation="landscape"/>
    </customSheetView>
    <customSheetView guid="{CEA7FD87-719A-426A-B06E-9D4E99783EED}" scale="75" showPageBreaks="1" showGridLines="0" fitToPage="1" view="pageBreakPreview" topLeftCell="A6">
      <selection activeCell="B33" sqref="B33"/>
      <pageMargins left="0.7" right="0.7" top="0.75" bottom="0.75" header="0.3" footer="0.3"/>
      <pageSetup paperSize="9" scale="22" orientation="landscape"/>
    </customSheetView>
    <customSheetView guid="{23D6460C-E645-4432-B260-E5EED77E92F3}" scale="75" showPageBreaks="1" showGridLines="0" fitToPage="1" printArea="1" view="pageBreakPreview" topLeftCell="A25">
      <selection activeCell="G38" sqref="G38"/>
      <pageMargins left="0.7" right="0.7" top="0.75" bottom="0.75" header="0.3" footer="0.3"/>
      <pageSetup paperSize="9" scale="46" orientation="landscape"/>
    </customSheetView>
    <customSheetView guid="{A0571078-F8D9-4419-99DA-CC05A0A8884F}" scale="70" showPageBreaks="1" showGridLines="0" fitToPage="1" printArea="1" view="pageBreakPreview" topLeftCell="A10">
      <selection activeCell="J8" sqref="J8:N23"/>
      <pageMargins left="0.7" right="0.7" top="0.75" bottom="0.75" header="0.3" footer="0.3"/>
      <pageSetup paperSize="9" scale="49" orientation="landscape"/>
    </customSheetView>
    <customSheetView guid="{4BAB3EE4-9C54-4B90-B433-C200B8083694}" scale="75" showPageBreaks="1" showGridLines="0" fitToPage="1" view="pageBreakPreview" topLeftCell="A8">
      <selection activeCell="G29" sqref="G29"/>
      <pageMargins left="0.7" right="0.7" top="0.75" bottom="0.75" header="0.3" footer="0.3"/>
      <pageSetup paperSize="9" scale="22" orientation="landscape"/>
    </customSheetView>
    <customSheetView guid="{DB8C7FDF-A076-429E-9C69-19F5346810D2}" scale="75" showPageBreaks="1" showGridLines="0" fitToPage="1" view="pageBreakPreview" topLeftCell="A7">
      <selection activeCell="G24" sqref="G24"/>
      <pageMargins left="0.7" right="0.7" top="0.75" bottom="0.75" header="0.3" footer="0.3"/>
      <pageSetup paperSize="9" scale="22" orientation="landscape"/>
    </customSheetView>
    <customSheetView guid="{6D779134-8889-443F-9ACA-8D735092180D}" scale="75" showGridLines="0" fitToPage="1" topLeftCell="A29">
      <selection activeCell="G53" sqref="G53"/>
      <pageMargins left="0.7" right="0.7" top="0.75" bottom="0.75" header="0.3" footer="0.3"/>
      <pageSetup paperSize="9" scale="27" orientation="landscape" r:id="rId4"/>
    </customSheetView>
    <customSheetView guid="{36EED012-CDEF-4DC1-8A77-CC61E5DDA9AF}" scale="75" showGridLines="0" fitToPage="1" topLeftCell="A4">
      <selection activeCell="G12" sqref="G12"/>
      <pageMargins left="0.7" right="0.7" top="0.75" bottom="0.75" header="0.3" footer="0.3"/>
      <pageSetup paperSize="9" scale="25" orientation="landscape" r:id="rId5"/>
    </customSheetView>
    <customSheetView guid="{C6EA2456-9077-41F6-8AD1-2B98609E6968}" scale="75" showGridLines="0" fitToPage="1" topLeftCell="A25">
      <selection activeCell="A29" sqref="A29:E52"/>
      <pageMargins left="0.7" right="0.7" top="0.75" bottom="0.75" header="0.3" footer="0.3"/>
      <pageSetup paperSize="9" scale="25" orientation="landscape" r:id="rId6"/>
    </customSheetView>
    <customSheetView guid="{77C6715E-78A8-45AF-BBE5-55C648F3FD39}" scale="75" showGridLines="0" fitToPage="1">
      <selection activeCell="H38" sqref="H38"/>
      <pageMargins left="0.7" right="0.7" top="0.75" bottom="0.75" header="0.3" footer="0.3"/>
      <pageSetup paperSize="9" scale="25" orientation="landscape" r:id="rId7"/>
    </customSheetView>
    <customSheetView guid="{D73C7D54-4891-4237-9750-225D2462AB34}" scale="75" showGridLines="0" fitToPage="1" topLeftCell="A31">
      <selection activeCell="B50" sqref="B50"/>
      <pageMargins left="0.7" right="0.7" top="0.75" bottom="0.75" header="0.3" footer="0.3"/>
      <pageSetup paperSize="9" scale="25" orientation="landscape" r:id="rId8"/>
    </customSheetView>
    <customSheetView guid="{035FD7B7-E407-47C6-82D2-F16A7036DEE3}" scale="75" showGridLines="0" fitToPage="1" topLeftCell="A31">
      <selection activeCell="B50" sqref="B50"/>
      <pageMargins left="0.7" right="0.7" top="0.75" bottom="0.75" header="0.3" footer="0.3"/>
      <pageSetup paperSize="9" scale="25" orientation="landscape" r:id="rId9"/>
    </customSheetView>
  </customSheetViews>
  <mergeCells count="32">
    <mergeCell ref="E18:E19"/>
    <mergeCell ref="E20:E21"/>
    <mergeCell ref="A27:B28"/>
    <mergeCell ref="C27:E27"/>
    <mergeCell ref="C28:E28"/>
    <mergeCell ref="D12:D13"/>
    <mergeCell ref="B20:C21"/>
    <mergeCell ref="B16:C17"/>
    <mergeCell ref="A16:A17"/>
    <mergeCell ref="D20:D21"/>
    <mergeCell ref="A20:A21"/>
    <mergeCell ref="A18:A19"/>
    <mergeCell ref="B18:C19"/>
    <mergeCell ref="D14:D15"/>
    <mergeCell ref="D16:D17"/>
    <mergeCell ref="D18:D19"/>
    <mergeCell ref="E16:E17"/>
    <mergeCell ref="A1:I2"/>
    <mergeCell ref="B8:C9"/>
    <mergeCell ref="B10:C11"/>
    <mergeCell ref="B12:C13"/>
    <mergeCell ref="A14:A15"/>
    <mergeCell ref="B14:C15"/>
    <mergeCell ref="E10:E11"/>
    <mergeCell ref="E12:E13"/>
    <mergeCell ref="E14:E15"/>
    <mergeCell ref="A4:H4"/>
    <mergeCell ref="A8:A9"/>
    <mergeCell ref="F8:F9"/>
    <mergeCell ref="A10:A11"/>
    <mergeCell ref="A12:A13"/>
    <mergeCell ref="D10:D11"/>
  </mergeCells>
  <hyperlinks>
    <hyperlink ref="A6" location="MENU!A1" display="BACK TO MENU" xr:uid="{00000000-0004-0000-1600-000000000000}"/>
  </hyperlinks>
  <pageMargins left="0.7" right="0.7" top="0.75" bottom="0.75" header="0.3" footer="0.3"/>
  <pageSetup paperSize="9" scale="25" orientation="landscape" r:id="rId10"/>
  <drawing r:id="rId1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autoPageBreaks="0"/>
  </sheetPr>
  <dimension ref="A1:N112"/>
  <sheetViews>
    <sheetView showGridLines="0" topLeftCell="A84" zoomScale="85" zoomScaleNormal="85" zoomScaleSheetLayoutView="85" workbookViewId="0">
      <selection activeCell="B95" sqref="B95"/>
    </sheetView>
  </sheetViews>
  <sheetFormatPr defaultColWidth="8" defaultRowHeight="12.75"/>
  <cols>
    <col min="1" max="1" width="21" style="6" customWidth="1"/>
    <col min="2" max="2" width="11.625" style="7" customWidth="1"/>
    <col min="3" max="3" width="8.25" style="6" customWidth="1"/>
    <col min="4" max="4" width="17.25" style="6" customWidth="1"/>
    <col min="5" max="5" width="22.25" style="6" customWidth="1"/>
    <col min="6" max="6" width="36.625" style="6" customWidth="1"/>
    <col min="7" max="7" width="40.5" style="6" customWidth="1"/>
    <col min="8" max="8" width="13.625" style="8" customWidth="1"/>
    <col min="9" max="9" width="22.625" style="8" customWidth="1"/>
    <col min="10" max="10" width="17.875" style="8" customWidth="1"/>
    <col min="11" max="11" width="14.25" style="8" customWidth="1"/>
    <col min="12" max="12" width="9.625" style="8" customWidth="1"/>
    <col min="13" max="13" width="11.375" style="8" customWidth="1"/>
    <col min="14" max="16384" width="8" style="6"/>
  </cols>
  <sheetData>
    <row r="1" spans="1:14" ht="24.95" customHeight="1">
      <c r="A1" s="1254" t="s">
        <v>0</v>
      </c>
      <c r="B1" s="1254"/>
      <c r="C1" s="1254"/>
      <c r="D1" s="1254"/>
      <c r="E1" s="1254"/>
      <c r="F1" s="1254"/>
      <c r="G1" s="1254"/>
      <c r="H1" s="1254"/>
      <c r="I1" s="1254"/>
      <c r="J1" s="1254"/>
      <c r="K1" s="1254"/>
      <c r="L1" s="1254"/>
      <c r="M1" s="116"/>
    </row>
    <row r="2" spans="1:14" ht="24.95" customHeight="1">
      <c r="A2" s="1254"/>
      <c r="B2" s="1254"/>
      <c r="C2" s="1254"/>
      <c r="D2" s="1254"/>
      <c r="E2" s="1254"/>
      <c r="F2" s="1254"/>
      <c r="G2" s="1254"/>
      <c r="H2" s="1254"/>
      <c r="I2" s="1254"/>
      <c r="J2" s="1254"/>
      <c r="K2" s="1254"/>
      <c r="L2" s="1254"/>
      <c r="M2" s="116"/>
    </row>
    <row r="3" spans="1:14" ht="15" customHeight="1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4" s="1" customFormat="1" ht="32.25" customHeight="1">
      <c r="B4" s="11"/>
      <c r="C4" s="12"/>
      <c r="D4" s="12"/>
      <c r="F4" s="12" t="s">
        <v>236</v>
      </c>
      <c r="G4" s="12"/>
      <c r="H4" s="12"/>
      <c r="I4" s="12"/>
      <c r="J4" s="12"/>
      <c r="K4" s="12"/>
      <c r="L4" s="12"/>
      <c r="M4" s="117"/>
      <c r="N4" s="136"/>
    </row>
    <row r="5" spans="1:14" ht="15">
      <c r="A5" s="13" t="s">
        <v>68</v>
      </c>
      <c r="B5" s="14"/>
      <c r="C5" s="15"/>
      <c r="D5" s="15"/>
      <c r="E5" s="15"/>
      <c r="J5" s="89"/>
      <c r="K5" s="89"/>
      <c r="L5" s="89"/>
      <c r="M5" s="89"/>
    </row>
    <row r="6" spans="1:14" s="1" customFormat="1" ht="25.5" customHeight="1">
      <c r="A6" s="1262" t="s">
        <v>237</v>
      </c>
      <c r="B6" s="1262"/>
      <c r="C6" s="1262"/>
      <c r="D6" s="1262"/>
      <c r="E6" s="1262"/>
      <c r="F6" s="1262"/>
      <c r="G6" s="1262"/>
      <c r="H6" s="1262"/>
      <c r="I6" s="1262"/>
      <c r="J6" s="118"/>
      <c r="K6" s="118"/>
      <c r="L6" s="118"/>
      <c r="M6" s="117"/>
      <c r="N6" s="136"/>
    </row>
    <row r="7" spans="1:14" ht="18" customHeight="1">
      <c r="A7" s="16"/>
      <c r="B7" s="14"/>
      <c r="C7" s="15"/>
      <c r="D7" s="15"/>
      <c r="E7" s="15"/>
      <c r="F7" s="15"/>
      <c r="G7" s="15"/>
      <c r="H7" s="17" t="s">
        <v>85</v>
      </c>
      <c r="I7" s="119" t="e">
        <f>'KTX1'!D5</f>
        <v>#REF!</v>
      </c>
      <c r="J7" s="89"/>
      <c r="K7" s="89"/>
      <c r="L7" s="89"/>
      <c r="M7" s="664"/>
    </row>
    <row r="8" spans="1:14" ht="32.25" customHeight="1"/>
    <row r="9" spans="1:14" ht="38.25" customHeight="1">
      <c r="A9" s="1265" t="s">
        <v>72</v>
      </c>
      <c r="B9" s="1258" t="s">
        <v>198</v>
      </c>
      <c r="C9" s="1259"/>
      <c r="D9" s="18" t="s">
        <v>98</v>
      </c>
      <c r="E9" s="19" t="s">
        <v>71</v>
      </c>
      <c r="F9" s="1224" t="s">
        <v>199</v>
      </c>
      <c r="G9" s="1256" t="s">
        <v>238</v>
      </c>
      <c r="H9" s="1263" t="s">
        <v>71</v>
      </c>
      <c r="I9" s="1263"/>
      <c r="J9" s="1264"/>
    </row>
    <row r="10" spans="1:14" ht="18" customHeight="1">
      <c r="A10" s="1265"/>
      <c r="B10" s="1260"/>
      <c r="C10" s="1261"/>
      <c r="D10" s="20" t="s">
        <v>26</v>
      </c>
      <c r="E10" s="21" t="s">
        <v>181</v>
      </c>
      <c r="F10" s="1255"/>
      <c r="G10" s="1257"/>
      <c r="H10" s="660" t="s">
        <v>239</v>
      </c>
      <c r="I10" s="659" t="s">
        <v>240</v>
      </c>
      <c r="J10" s="659" t="s">
        <v>241</v>
      </c>
    </row>
    <row r="11" spans="1:14" ht="21" customHeight="1">
      <c r="A11" s="1247" t="str">
        <f>'Port Klang West &amp; Pasir Gudang '!A10</f>
        <v>CAPE FAWLEY</v>
      </c>
      <c r="B11" s="1218" t="str">
        <f>'Port Klang West &amp; Pasir Gudang '!B10</f>
        <v>060S</v>
      </c>
      <c r="C11" s="1116"/>
      <c r="D11" s="1133">
        <f>'Port Klang West &amp; Pasir Gudang '!C10</f>
        <v>44465</v>
      </c>
      <c r="E11" s="1133">
        <f>D11+4</f>
        <v>44469</v>
      </c>
      <c r="F11" s="715" t="s">
        <v>395</v>
      </c>
      <c r="G11" s="424">
        <v>44472</v>
      </c>
      <c r="H11" s="424">
        <f>G11+5</f>
        <v>44477</v>
      </c>
      <c r="I11" s="424"/>
      <c r="J11" s="424">
        <f>G11+7</f>
        <v>44479</v>
      </c>
      <c r="K11" s="121" t="s">
        <v>242</v>
      </c>
    </row>
    <row r="12" spans="1:14" ht="21" customHeight="1">
      <c r="A12" s="1248"/>
      <c r="B12" s="1219"/>
      <c r="C12" s="1118"/>
      <c r="D12" s="1134"/>
      <c r="E12" s="1134"/>
      <c r="F12" s="701" t="s">
        <v>398</v>
      </c>
      <c r="G12" s="661">
        <v>44470</v>
      </c>
      <c r="H12" s="661">
        <f>G12+6</f>
        <v>44476</v>
      </c>
      <c r="I12" s="661">
        <f>G12+10</f>
        <v>44480</v>
      </c>
      <c r="J12" s="661"/>
      <c r="K12" s="122" t="s">
        <v>54</v>
      </c>
    </row>
    <row r="13" spans="1:14" ht="21" customHeight="1">
      <c r="A13" s="1234" t="str">
        <f>'Port Klang West &amp; Pasir Gudang '!A11</f>
        <v>GREEN HORIZON</v>
      </c>
      <c r="B13" s="1218" t="str">
        <f>'Port Klang West &amp; Pasir Gudang '!B11</f>
        <v>113S</v>
      </c>
      <c r="C13" s="1116"/>
      <c r="D13" s="1137">
        <f>D11+7</f>
        <v>44472</v>
      </c>
      <c r="E13" s="1137">
        <f>E11+7</f>
        <v>44476</v>
      </c>
      <c r="F13" s="715" t="s">
        <v>396</v>
      </c>
      <c r="G13" s="424">
        <f>G11+7</f>
        <v>44479</v>
      </c>
      <c r="H13" s="424">
        <f>H11+7</f>
        <v>44484</v>
      </c>
      <c r="I13" s="424"/>
      <c r="J13" s="424">
        <f>J11+7</f>
        <v>44486</v>
      </c>
      <c r="K13" s="122"/>
    </row>
    <row r="14" spans="1:14" ht="21" customHeight="1">
      <c r="A14" s="1221"/>
      <c r="B14" s="1219"/>
      <c r="C14" s="1118"/>
      <c r="D14" s="1134"/>
      <c r="E14" s="1134"/>
      <c r="F14" s="701" t="s">
        <v>552</v>
      </c>
      <c r="G14" s="661">
        <f>G12+7</f>
        <v>44477</v>
      </c>
      <c r="H14" s="661">
        <f>H12+7</f>
        <v>44483</v>
      </c>
      <c r="I14" s="661">
        <f>I12+7</f>
        <v>44487</v>
      </c>
      <c r="J14" s="661"/>
    </row>
    <row r="15" spans="1:14" ht="21" customHeight="1">
      <c r="A15" s="1141" t="str">
        <f>'Port Klang West &amp; Pasir Gudang '!A12</f>
        <v>SANTA LOUKIA</v>
      </c>
      <c r="B15" s="1115" t="str">
        <f>'Port Klang West &amp; Pasir Gudang '!B12</f>
        <v>176S</v>
      </c>
      <c r="C15" s="1116"/>
      <c r="D15" s="1137">
        <f>D13+7</f>
        <v>44479</v>
      </c>
      <c r="E15" s="1137">
        <f>E13+7</f>
        <v>44483</v>
      </c>
      <c r="F15" s="715" t="s">
        <v>397</v>
      </c>
      <c r="G15" s="424">
        <f t="shared" ref="G15:H15" si="0">G13+7</f>
        <v>44486</v>
      </c>
      <c r="H15" s="424">
        <f t="shared" si="0"/>
        <v>44491</v>
      </c>
      <c r="I15" s="424"/>
      <c r="J15" s="424">
        <f t="shared" ref="J15" si="1">J13+7</f>
        <v>44493</v>
      </c>
    </row>
    <row r="16" spans="1:14" ht="21" customHeight="1">
      <c r="A16" s="1142"/>
      <c r="B16" s="1119"/>
      <c r="C16" s="1120"/>
      <c r="D16" s="1134"/>
      <c r="E16" s="1134"/>
      <c r="F16" s="701" t="s">
        <v>399</v>
      </c>
      <c r="G16" s="661">
        <f t="shared" ref="G16:I16" si="2">G14+7</f>
        <v>44484</v>
      </c>
      <c r="H16" s="661">
        <f t="shared" si="2"/>
        <v>44490</v>
      </c>
      <c r="I16" s="661">
        <f t="shared" si="2"/>
        <v>44494</v>
      </c>
      <c r="J16" s="661"/>
    </row>
    <row r="17" spans="1:13" ht="21" customHeight="1">
      <c r="A17" s="1023" t="s">
        <v>303</v>
      </c>
      <c r="B17" s="1249" t="s">
        <v>355</v>
      </c>
      <c r="C17" s="1250"/>
      <c r="D17" s="1137">
        <f>D15+7</f>
        <v>44486</v>
      </c>
      <c r="E17" s="1137">
        <f>E15+7</f>
        <v>44490</v>
      </c>
      <c r="F17" s="716" t="s">
        <v>549</v>
      </c>
      <c r="G17" s="424">
        <f t="shared" ref="G17:H17" si="3">G15+7</f>
        <v>44493</v>
      </c>
      <c r="H17" s="424">
        <f t="shared" si="3"/>
        <v>44498</v>
      </c>
      <c r="I17" s="424"/>
      <c r="J17" s="424">
        <f t="shared" ref="J17" si="4">J15+7</f>
        <v>44500</v>
      </c>
    </row>
    <row r="18" spans="1:13" ht="21" customHeight="1">
      <c r="A18" s="1024"/>
      <c r="B18" s="1251"/>
      <c r="C18" s="1252"/>
      <c r="D18" s="1134"/>
      <c r="E18" s="1134"/>
      <c r="F18" s="701" t="s">
        <v>211</v>
      </c>
      <c r="G18" s="661">
        <f t="shared" ref="G18:I18" si="5">G16+7</f>
        <v>44491</v>
      </c>
      <c r="H18" s="661">
        <f t="shared" si="5"/>
        <v>44497</v>
      </c>
      <c r="I18" s="661">
        <f t="shared" si="5"/>
        <v>44501</v>
      </c>
      <c r="J18" s="661"/>
    </row>
    <row r="19" spans="1:13" ht="21" customHeight="1">
      <c r="A19" s="1247" t="str">
        <f>'Port Klang West &amp; Pasir Gudang '!A14</f>
        <v>GREEN HORIZON</v>
      </c>
      <c r="B19" s="1244" t="str">
        <f>'Port Klang West &amp; Pasir Gudang '!B14</f>
        <v>114S</v>
      </c>
      <c r="C19" s="1245"/>
      <c r="D19" s="1137">
        <f>D17+7</f>
        <v>44493</v>
      </c>
      <c r="E19" s="1137">
        <f>E17+7</f>
        <v>44497</v>
      </c>
      <c r="F19" s="715" t="s">
        <v>550</v>
      </c>
      <c r="G19" s="424">
        <f t="shared" ref="G19:H19" si="6">G17+7</f>
        <v>44500</v>
      </c>
      <c r="H19" s="424">
        <f t="shared" si="6"/>
        <v>44505</v>
      </c>
      <c r="I19" s="424"/>
      <c r="J19" s="424">
        <f t="shared" ref="J19:J21" si="7">J17+7</f>
        <v>44507</v>
      </c>
    </row>
    <row r="20" spans="1:13" ht="21" customHeight="1">
      <c r="A20" s="1248"/>
      <c r="B20" s="1246"/>
      <c r="C20" s="1122"/>
      <c r="D20" s="1134"/>
      <c r="E20" s="1134"/>
      <c r="F20" s="701" t="s">
        <v>553</v>
      </c>
      <c r="G20" s="661">
        <f t="shared" ref="G20:I20" si="8">G18+7</f>
        <v>44498</v>
      </c>
      <c r="H20" s="661">
        <f t="shared" si="8"/>
        <v>44504</v>
      </c>
      <c r="I20" s="661">
        <f t="shared" si="8"/>
        <v>44508</v>
      </c>
      <c r="J20" s="661"/>
    </row>
    <row r="21" spans="1:13" ht="21" customHeight="1">
      <c r="A21" s="1234" t="str">
        <f>'Port Klang West &amp; Pasir Gudang '!A15</f>
        <v>SANTA LOUKIA</v>
      </c>
      <c r="B21" s="1244" t="str">
        <f>'Port Klang West &amp; Pasir Gudang '!B15</f>
        <v>177S</v>
      </c>
      <c r="C21" s="1245"/>
      <c r="D21" s="1137">
        <f>D19+7</f>
        <v>44500</v>
      </c>
      <c r="E21" s="1137">
        <f>E19+7</f>
        <v>44504</v>
      </c>
      <c r="F21" s="715" t="s">
        <v>551</v>
      </c>
      <c r="G21" s="424">
        <f t="shared" ref="G21:H21" si="9">G19+7</f>
        <v>44507</v>
      </c>
      <c r="H21" s="424">
        <f t="shared" si="9"/>
        <v>44512</v>
      </c>
      <c r="I21" s="424"/>
      <c r="J21" s="424">
        <f t="shared" si="7"/>
        <v>44514</v>
      </c>
    </row>
    <row r="22" spans="1:13" ht="21" customHeight="1">
      <c r="A22" s="1221"/>
      <c r="B22" s="1246"/>
      <c r="C22" s="1122"/>
      <c r="D22" s="1253"/>
      <c r="E22" s="1212"/>
      <c r="F22" s="701" t="s">
        <v>571</v>
      </c>
      <c r="G22" s="661">
        <f t="shared" ref="G22:I22" si="10">G20+7</f>
        <v>44505</v>
      </c>
      <c r="H22" s="661">
        <f t="shared" si="10"/>
        <v>44511</v>
      </c>
      <c r="I22" s="661">
        <f t="shared" si="10"/>
        <v>44515</v>
      </c>
      <c r="J22" s="661"/>
    </row>
    <row r="23" spans="1:13" ht="21" customHeight="1">
      <c r="A23" s="31"/>
      <c r="B23" s="346"/>
      <c r="C23" s="31"/>
      <c r="D23" s="31"/>
      <c r="E23" s="31"/>
      <c r="F23" s="698"/>
      <c r="G23" s="698"/>
      <c r="H23" s="698"/>
      <c r="I23" s="698"/>
      <c r="J23" s="698"/>
    </row>
    <row r="24" spans="1:13" ht="18" customHeight="1">
      <c r="A24" s="29"/>
      <c r="B24" s="30"/>
      <c r="C24" s="31"/>
      <c r="D24" s="31"/>
      <c r="E24" s="31"/>
      <c r="H24" s="32"/>
      <c r="I24" s="123" t="s">
        <v>82</v>
      </c>
      <c r="J24" s="32"/>
      <c r="K24" s="32"/>
    </row>
    <row r="25" spans="1:13" ht="18" customHeight="1">
      <c r="A25" s="33" t="s">
        <v>186</v>
      </c>
      <c r="B25" s="34"/>
      <c r="C25" s="35"/>
      <c r="D25" s="36"/>
      <c r="E25" s="32"/>
      <c r="F25" s="32"/>
      <c r="G25" s="32"/>
      <c r="H25" s="32"/>
      <c r="I25" s="32"/>
      <c r="J25" s="32"/>
      <c r="K25" s="32"/>
    </row>
    <row r="26" spans="1:13" ht="18" customHeight="1"/>
    <row r="27" spans="1:13" ht="18" customHeight="1"/>
    <row r="28" spans="1:13" ht="18" customHeight="1">
      <c r="A28" s="1161" t="s">
        <v>216</v>
      </c>
      <c r="B28" s="1162"/>
      <c r="C28" s="1238" t="s">
        <v>212</v>
      </c>
      <c r="D28" s="1239"/>
      <c r="E28" s="1240"/>
      <c r="F28" s="37" t="s">
        <v>71</v>
      </c>
      <c r="G28" s="38" t="s">
        <v>217</v>
      </c>
      <c r="H28" s="39" t="s">
        <v>71</v>
      </c>
      <c r="I28" s="1241" t="s">
        <v>71</v>
      </c>
      <c r="J28" s="1242"/>
      <c r="K28" s="1243"/>
      <c r="L28" s="124"/>
      <c r="M28" s="664"/>
    </row>
    <row r="29" spans="1:13" s="2" customFormat="1" ht="31.5" customHeight="1">
      <c r="A29" s="1163"/>
      <c r="B29" s="1164"/>
      <c r="C29" s="686"/>
      <c r="D29" s="690" t="s">
        <v>293</v>
      </c>
      <c r="E29" s="688"/>
      <c r="F29" s="41" t="s">
        <v>44</v>
      </c>
      <c r="G29" s="42" t="s">
        <v>218</v>
      </c>
      <c r="H29" s="43" t="s">
        <v>44</v>
      </c>
      <c r="I29" s="125" t="s">
        <v>239</v>
      </c>
      <c r="J29" s="126" t="s">
        <v>240</v>
      </c>
      <c r="K29" s="126" t="s">
        <v>241</v>
      </c>
      <c r="L29" s="124"/>
      <c r="M29" s="664"/>
    </row>
    <row r="30" spans="1:13" s="3" customFormat="1" ht="15.75">
      <c r="A30" s="1016" t="s">
        <v>374</v>
      </c>
      <c r="B30" s="44" t="s">
        <v>420</v>
      </c>
      <c r="C30" s="45" t="s">
        <v>209</v>
      </c>
      <c r="D30" s="682">
        <v>44471</v>
      </c>
      <c r="E30" s="683" t="s">
        <v>23</v>
      </c>
      <c r="F30" s="682">
        <v>44473</v>
      </c>
      <c r="G30" s="716" t="s">
        <v>395</v>
      </c>
      <c r="H30" s="48">
        <v>44470</v>
      </c>
      <c r="I30" s="48">
        <f>H30+7</f>
        <v>44477</v>
      </c>
      <c r="J30" s="48"/>
      <c r="K30" s="48">
        <f>H30+9</f>
        <v>44479</v>
      </c>
      <c r="L30" s="121" t="s">
        <v>242</v>
      </c>
      <c r="M30" s="664"/>
    </row>
    <row r="31" spans="1:13" s="3" customFormat="1" ht="15.75">
      <c r="A31" s="1013" t="s">
        <v>303</v>
      </c>
      <c r="B31" s="50" t="s">
        <v>391</v>
      </c>
      <c r="C31" s="51" t="s">
        <v>210</v>
      </c>
      <c r="D31" s="52">
        <v>44465</v>
      </c>
      <c r="E31" s="53" t="s">
        <v>26</v>
      </c>
      <c r="F31" s="52">
        <v>44467</v>
      </c>
      <c r="G31" s="702" t="s">
        <v>552</v>
      </c>
      <c r="H31" s="55">
        <v>44476</v>
      </c>
      <c r="I31" s="55">
        <f>H31+7</f>
        <v>44483</v>
      </c>
      <c r="J31" s="55">
        <f>H31+11</f>
        <v>44487</v>
      </c>
      <c r="K31" s="55"/>
      <c r="L31" s="122" t="s">
        <v>54</v>
      </c>
      <c r="M31" s="664"/>
    </row>
    <row r="32" spans="1:13" s="3" customFormat="1" ht="15.75">
      <c r="A32" s="56" t="s">
        <v>357</v>
      </c>
      <c r="B32" s="57"/>
      <c r="C32" s="58" t="s">
        <v>210</v>
      </c>
      <c r="D32" s="59">
        <v>44464</v>
      </c>
      <c r="E32" s="60" t="s">
        <v>41</v>
      </c>
      <c r="F32" s="59">
        <v>44468</v>
      </c>
      <c r="G32" s="54"/>
      <c r="H32" s="55"/>
      <c r="I32" s="55"/>
      <c r="J32" s="55"/>
      <c r="K32" s="55"/>
      <c r="L32" s="122"/>
      <c r="M32" s="120"/>
    </row>
    <row r="33" spans="1:13" s="3" customFormat="1" ht="15.75">
      <c r="A33" s="61" t="s">
        <v>195</v>
      </c>
      <c r="B33" s="62" t="s">
        <v>393</v>
      </c>
      <c r="C33" s="63" t="s">
        <v>210</v>
      </c>
      <c r="D33" s="64">
        <v>44466</v>
      </c>
      <c r="E33" s="65" t="s">
        <v>41</v>
      </c>
      <c r="F33" s="64">
        <v>44468</v>
      </c>
      <c r="G33" s="703" t="s">
        <v>556</v>
      </c>
      <c r="H33" s="66">
        <v>44471</v>
      </c>
      <c r="I33" s="66">
        <f>H33+9</f>
        <v>44480</v>
      </c>
      <c r="J33" s="127"/>
      <c r="K33" s="518">
        <f>H33+8</f>
        <v>44479</v>
      </c>
      <c r="L33" s="128" t="s">
        <v>243</v>
      </c>
      <c r="M33" s="120"/>
    </row>
    <row r="34" spans="1:13" s="3" customFormat="1" ht="24" customHeight="1">
      <c r="A34" s="1016" t="s">
        <v>211</v>
      </c>
      <c r="B34" s="44"/>
      <c r="C34" s="45" t="s">
        <v>210</v>
      </c>
      <c r="D34" s="46">
        <v>44478</v>
      </c>
      <c r="E34" s="47" t="s">
        <v>23</v>
      </c>
      <c r="F34" s="46">
        <v>44480</v>
      </c>
      <c r="G34" s="716" t="s">
        <v>396</v>
      </c>
      <c r="H34" s="48">
        <f>H30+7</f>
        <v>44477</v>
      </c>
      <c r="I34" s="48">
        <f t="shared" ref="I34" si="11">I30+7</f>
        <v>44484</v>
      </c>
      <c r="J34" s="48"/>
      <c r="K34" s="48">
        <f t="shared" ref="K34" si="12">K30+7</f>
        <v>44486</v>
      </c>
      <c r="L34" s="129"/>
      <c r="M34" s="664"/>
    </row>
    <row r="35" spans="1:13" s="3" customFormat="1" ht="15.75">
      <c r="A35" s="1013" t="s">
        <v>299</v>
      </c>
      <c r="B35" s="50" t="s">
        <v>368</v>
      </c>
      <c r="C35" s="51" t="s">
        <v>210</v>
      </c>
      <c r="D35" s="52">
        <v>44472</v>
      </c>
      <c r="E35" s="53" t="s">
        <v>26</v>
      </c>
      <c r="F35" s="52">
        <v>44474</v>
      </c>
      <c r="G35" s="702" t="s">
        <v>399</v>
      </c>
      <c r="H35" s="55">
        <f>H31+7</f>
        <v>44483</v>
      </c>
      <c r="I35" s="55">
        <f>I31+7</f>
        <v>44490</v>
      </c>
      <c r="J35" s="55">
        <f>J31+7</f>
        <v>44494</v>
      </c>
      <c r="K35" s="55"/>
      <c r="L35" s="129"/>
      <c r="M35" s="664"/>
    </row>
    <row r="36" spans="1:13" s="3" customFormat="1" ht="15.75">
      <c r="A36" s="56" t="s">
        <v>374</v>
      </c>
      <c r="B36" s="57" t="s">
        <v>420</v>
      </c>
      <c r="C36" s="58" t="s">
        <v>210</v>
      </c>
      <c r="D36" s="59">
        <v>44471</v>
      </c>
      <c r="E36" s="60" t="s">
        <v>41</v>
      </c>
      <c r="F36" s="59">
        <v>44475</v>
      </c>
      <c r="G36" s="54"/>
      <c r="H36" s="55"/>
      <c r="I36" s="55"/>
      <c r="J36" s="130"/>
      <c r="K36" s="130"/>
      <c r="L36" s="129"/>
      <c r="M36" s="120"/>
    </row>
    <row r="37" spans="1:13" s="3" customFormat="1" ht="15.75">
      <c r="A37" s="61" t="s">
        <v>445</v>
      </c>
      <c r="B37" s="62" t="s">
        <v>393</v>
      </c>
      <c r="C37" s="63" t="s">
        <v>210</v>
      </c>
      <c r="D37" s="64">
        <v>44473</v>
      </c>
      <c r="E37" s="65" t="s">
        <v>41</v>
      </c>
      <c r="F37" s="64">
        <v>44475</v>
      </c>
      <c r="G37" s="703" t="s">
        <v>557</v>
      </c>
      <c r="H37" s="67">
        <f>H33+7</f>
        <v>44478</v>
      </c>
      <c r="I37" s="67">
        <f>I33+7</f>
        <v>44487</v>
      </c>
      <c r="J37" s="131"/>
      <c r="K37" s="67">
        <f>K33+7</f>
        <v>44486</v>
      </c>
      <c r="L37" s="129"/>
      <c r="M37" s="664"/>
    </row>
    <row r="38" spans="1:13" s="3" customFormat="1" ht="15.75">
      <c r="A38" s="1016" t="s">
        <v>374</v>
      </c>
      <c r="B38" s="44" t="s">
        <v>492</v>
      </c>
      <c r="C38" s="45" t="s">
        <v>209</v>
      </c>
      <c r="D38" s="46">
        <v>44485</v>
      </c>
      <c r="E38" s="47" t="s">
        <v>23</v>
      </c>
      <c r="F38" s="46">
        <v>44487</v>
      </c>
      <c r="G38" s="716" t="s">
        <v>397</v>
      </c>
      <c r="H38" s="48">
        <f>H34+7</f>
        <v>44484</v>
      </c>
      <c r="I38" s="48">
        <f>I34+7</f>
        <v>44491</v>
      </c>
      <c r="J38" s="48"/>
      <c r="K38" s="48">
        <f>K34+7</f>
        <v>44493</v>
      </c>
      <c r="L38" s="129"/>
      <c r="M38" s="664"/>
    </row>
    <row r="39" spans="1:13" s="3" customFormat="1" ht="21" customHeight="1">
      <c r="A39" s="1013" t="s">
        <v>184</v>
      </c>
      <c r="B39" s="50" t="s">
        <v>487</v>
      </c>
      <c r="C39" s="51" t="s">
        <v>210</v>
      </c>
      <c r="D39" s="52">
        <v>44479</v>
      </c>
      <c r="E39" s="53" t="s">
        <v>26</v>
      </c>
      <c r="F39" s="52">
        <v>44481</v>
      </c>
      <c r="G39" s="702" t="s">
        <v>211</v>
      </c>
      <c r="H39" s="55">
        <f>H35+7</f>
        <v>44490</v>
      </c>
      <c r="I39" s="55">
        <f t="shared" ref="I39:J39" si="13">I35+7</f>
        <v>44497</v>
      </c>
      <c r="J39" s="55">
        <f t="shared" si="13"/>
        <v>44501</v>
      </c>
      <c r="K39" s="55"/>
      <c r="L39" s="129"/>
      <c r="M39" s="664"/>
    </row>
    <row r="40" spans="1:13" s="3" customFormat="1" ht="21" customHeight="1">
      <c r="A40" s="56" t="s">
        <v>357</v>
      </c>
      <c r="B40" s="57" t="s">
        <v>356</v>
      </c>
      <c r="C40" s="58" t="s">
        <v>210</v>
      </c>
      <c r="D40" s="59">
        <v>44478</v>
      </c>
      <c r="E40" s="60" t="s">
        <v>41</v>
      </c>
      <c r="F40" s="59">
        <v>44482</v>
      </c>
      <c r="G40" s="54"/>
      <c r="H40" s="55"/>
      <c r="I40" s="55"/>
      <c r="J40" s="130"/>
      <c r="K40" s="130"/>
      <c r="L40" s="129"/>
      <c r="M40" s="120"/>
    </row>
    <row r="41" spans="1:13" s="3" customFormat="1" ht="15.75">
      <c r="A41" s="61" t="s">
        <v>195</v>
      </c>
      <c r="B41" s="62" t="s">
        <v>394</v>
      </c>
      <c r="C41" s="63" t="s">
        <v>210</v>
      </c>
      <c r="D41" s="64">
        <v>44480</v>
      </c>
      <c r="E41" s="65" t="s">
        <v>41</v>
      </c>
      <c r="F41" s="64">
        <v>44482</v>
      </c>
      <c r="G41" s="703" t="s">
        <v>558</v>
      </c>
      <c r="H41" s="67">
        <f t="shared" ref="H41:I41" si="14">H37+7</f>
        <v>44485</v>
      </c>
      <c r="I41" s="67">
        <f t="shared" si="14"/>
        <v>44494</v>
      </c>
      <c r="J41" s="131"/>
      <c r="K41" s="67">
        <f t="shared" ref="K41" si="15">K37+7</f>
        <v>44493</v>
      </c>
      <c r="L41" s="129"/>
      <c r="M41" s="664"/>
    </row>
    <row r="42" spans="1:13" s="3" customFormat="1" ht="15.75">
      <c r="A42" s="1016" t="s">
        <v>211</v>
      </c>
      <c r="B42" s="44"/>
      <c r="C42" s="45" t="s">
        <v>209</v>
      </c>
      <c r="D42" s="46">
        <v>44492</v>
      </c>
      <c r="E42" s="47" t="s">
        <v>23</v>
      </c>
      <c r="F42" s="46">
        <v>44494</v>
      </c>
      <c r="G42" s="716" t="s">
        <v>549</v>
      </c>
      <c r="H42" s="48">
        <f t="shared" ref="H42:I42" si="16">H38+7</f>
        <v>44491</v>
      </c>
      <c r="I42" s="48">
        <f t="shared" si="16"/>
        <v>44498</v>
      </c>
      <c r="J42" s="48"/>
      <c r="K42" s="48">
        <f t="shared" ref="K42:K46" si="17">K38+7</f>
        <v>44500</v>
      </c>
      <c r="L42" s="129"/>
      <c r="M42" s="664"/>
    </row>
    <row r="43" spans="1:13" s="3" customFormat="1" ht="25.5" customHeight="1">
      <c r="A43" s="1013" t="s">
        <v>303</v>
      </c>
      <c r="B43" s="50" t="s">
        <v>488</v>
      </c>
      <c r="C43" s="51" t="s">
        <v>210</v>
      </c>
      <c r="D43" s="52">
        <v>44486</v>
      </c>
      <c r="E43" s="53" t="s">
        <v>26</v>
      </c>
      <c r="F43" s="52">
        <v>44488</v>
      </c>
      <c r="G43" s="702" t="s">
        <v>553</v>
      </c>
      <c r="H43" s="55">
        <f>H39+7</f>
        <v>44497</v>
      </c>
      <c r="I43" s="55">
        <f t="shared" ref="I43:J43" si="18">I39+7</f>
        <v>44504</v>
      </c>
      <c r="J43" s="55">
        <f t="shared" si="18"/>
        <v>44508</v>
      </c>
      <c r="K43" s="55"/>
      <c r="L43" s="129"/>
      <c r="M43" s="664"/>
    </row>
    <row r="44" spans="1:13" s="3" customFormat="1" ht="25.5" customHeight="1">
      <c r="A44" s="56" t="s">
        <v>374</v>
      </c>
      <c r="B44" s="57" t="s">
        <v>492</v>
      </c>
      <c r="C44" s="58" t="s">
        <v>210</v>
      </c>
      <c r="D44" s="59">
        <v>44485</v>
      </c>
      <c r="E44" s="60" t="s">
        <v>41</v>
      </c>
      <c r="F44" s="59">
        <v>44489</v>
      </c>
      <c r="G44" s="54"/>
      <c r="H44" s="55"/>
      <c r="I44" s="55"/>
      <c r="J44" s="130"/>
      <c r="K44" s="130"/>
      <c r="L44" s="129"/>
      <c r="M44" s="120"/>
    </row>
    <row r="45" spans="1:13" s="3" customFormat="1" ht="15.75">
      <c r="A45" s="61" t="s">
        <v>445</v>
      </c>
      <c r="B45" s="62" t="s">
        <v>394</v>
      </c>
      <c r="C45" s="63" t="s">
        <v>210</v>
      </c>
      <c r="D45" s="64">
        <v>44487</v>
      </c>
      <c r="E45" s="65" t="s">
        <v>41</v>
      </c>
      <c r="F45" s="64">
        <v>44489</v>
      </c>
      <c r="G45" s="703" t="s">
        <v>559</v>
      </c>
      <c r="H45" s="67">
        <f t="shared" ref="H45:I45" si="19">H41+7</f>
        <v>44492</v>
      </c>
      <c r="I45" s="67">
        <f t="shared" si="19"/>
        <v>44501</v>
      </c>
      <c r="J45" s="131"/>
      <c r="K45" s="67">
        <f t="shared" ref="K45" si="20">K41+7</f>
        <v>44500</v>
      </c>
      <c r="L45" s="129"/>
      <c r="M45" s="120"/>
    </row>
    <row r="46" spans="1:13" s="3" customFormat="1" ht="15.75">
      <c r="A46" s="1016" t="s">
        <v>374</v>
      </c>
      <c r="B46" s="44" t="s">
        <v>493</v>
      </c>
      <c r="C46" s="45" t="s">
        <v>209</v>
      </c>
      <c r="D46" s="46">
        <v>44499</v>
      </c>
      <c r="E46" s="47" t="s">
        <v>23</v>
      </c>
      <c r="F46" s="46">
        <v>44501</v>
      </c>
      <c r="G46" s="716" t="s">
        <v>550</v>
      </c>
      <c r="H46" s="48">
        <f t="shared" ref="H46:I46" si="21">H42+7</f>
        <v>44498</v>
      </c>
      <c r="I46" s="48">
        <f t="shared" si="21"/>
        <v>44505</v>
      </c>
      <c r="J46" s="48"/>
      <c r="K46" s="48">
        <f t="shared" si="17"/>
        <v>44507</v>
      </c>
      <c r="L46" s="129"/>
      <c r="M46" s="120"/>
    </row>
    <row r="47" spans="1:13" s="3" customFormat="1" ht="24.75" customHeight="1">
      <c r="A47" s="1013" t="s">
        <v>299</v>
      </c>
      <c r="B47" s="50" t="s">
        <v>392</v>
      </c>
      <c r="C47" s="51" t="s">
        <v>210</v>
      </c>
      <c r="D47" s="52">
        <v>44493</v>
      </c>
      <c r="E47" s="53" t="s">
        <v>26</v>
      </c>
      <c r="F47" s="52">
        <v>44495</v>
      </c>
      <c r="G47" s="702" t="s">
        <v>554</v>
      </c>
      <c r="H47" s="55">
        <f>H43+7</f>
        <v>44504</v>
      </c>
      <c r="I47" s="55">
        <f t="shared" ref="I47:J47" si="22">I43+7</f>
        <v>44511</v>
      </c>
      <c r="J47" s="55">
        <f t="shared" si="22"/>
        <v>44515</v>
      </c>
      <c r="K47" s="55"/>
      <c r="L47" s="129"/>
      <c r="M47" s="120"/>
    </row>
    <row r="48" spans="1:13" s="3" customFormat="1" ht="24.75" customHeight="1">
      <c r="A48" s="56" t="s">
        <v>587</v>
      </c>
      <c r="B48" s="57" t="s">
        <v>588</v>
      </c>
      <c r="C48" s="58" t="s">
        <v>210</v>
      </c>
      <c r="D48" s="59">
        <v>44492</v>
      </c>
      <c r="E48" s="60" t="s">
        <v>41</v>
      </c>
      <c r="F48" s="59">
        <v>44496</v>
      </c>
      <c r="G48" s="54"/>
      <c r="H48" s="55"/>
      <c r="I48" s="55"/>
      <c r="J48" s="130"/>
      <c r="K48" s="130"/>
      <c r="L48" s="129"/>
      <c r="M48" s="120"/>
    </row>
    <row r="49" spans="1:14" s="3" customFormat="1" ht="15.75">
      <c r="A49" s="61" t="s">
        <v>195</v>
      </c>
      <c r="B49" s="62" t="s">
        <v>490</v>
      </c>
      <c r="C49" s="63" t="s">
        <v>210</v>
      </c>
      <c r="D49" s="64">
        <v>44494</v>
      </c>
      <c r="E49" s="65" t="s">
        <v>41</v>
      </c>
      <c r="F49" s="64">
        <v>44496</v>
      </c>
      <c r="G49" s="703" t="s">
        <v>211</v>
      </c>
      <c r="H49" s="67">
        <f t="shared" ref="H49:I49" si="23">H45+7</f>
        <v>44499</v>
      </c>
      <c r="I49" s="67">
        <f t="shared" si="23"/>
        <v>44508</v>
      </c>
      <c r="J49" s="131"/>
      <c r="K49" s="67">
        <f t="shared" ref="K49:K50" si="24">K45+7</f>
        <v>44507</v>
      </c>
      <c r="L49" s="129"/>
      <c r="M49" s="120"/>
    </row>
    <row r="50" spans="1:14" s="3" customFormat="1" ht="15.75">
      <c r="A50" s="1016" t="s">
        <v>211</v>
      </c>
      <c r="B50" s="44"/>
      <c r="C50" s="45" t="s">
        <v>209</v>
      </c>
      <c r="D50" s="46">
        <v>44506</v>
      </c>
      <c r="E50" s="47" t="s">
        <v>23</v>
      </c>
      <c r="F50" s="46">
        <v>44508</v>
      </c>
      <c r="G50" s="716" t="s">
        <v>551</v>
      </c>
      <c r="H50" s="48">
        <f t="shared" ref="H50:I50" si="25">H46+7</f>
        <v>44505</v>
      </c>
      <c r="I50" s="48">
        <f t="shared" si="25"/>
        <v>44512</v>
      </c>
      <c r="J50" s="48"/>
      <c r="K50" s="48">
        <f t="shared" si="24"/>
        <v>44514</v>
      </c>
      <c r="L50" s="129"/>
      <c r="M50" s="664"/>
    </row>
    <row r="51" spans="1:14" s="3" customFormat="1" ht="24.75" customHeight="1">
      <c r="A51" s="1013" t="s">
        <v>184</v>
      </c>
      <c r="B51" s="50" t="s">
        <v>489</v>
      </c>
      <c r="C51" s="51" t="s">
        <v>210</v>
      </c>
      <c r="D51" s="52">
        <v>44500</v>
      </c>
      <c r="E51" s="53" t="s">
        <v>26</v>
      </c>
      <c r="F51" s="52">
        <v>44502</v>
      </c>
      <c r="G51" s="702" t="s">
        <v>555</v>
      </c>
      <c r="H51" s="55">
        <f>H47+7</f>
        <v>44511</v>
      </c>
      <c r="I51" s="55">
        <f t="shared" ref="I51:J51" si="26">I47+7</f>
        <v>44518</v>
      </c>
      <c r="J51" s="55">
        <f t="shared" si="26"/>
        <v>44522</v>
      </c>
      <c r="K51" s="55"/>
      <c r="L51" s="129"/>
      <c r="M51" s="664"/>
    </row>
    <row r="52" spans="1:14" s="3" customFormat="1" ht="24.75" customHeight="1">
      <c r="A52" s="56" t="s">
        <v>374</v>
      </c>
      <c r="B52" s="57" t="s">
        <v>493</v>
      </c>
      <c r="C52" s="58" t="s">
        <v>210</v>
      </c>
      <c r="D52" s="59">
        <v>44499</v>
      </c>
      <c r="E52" s="60" t="s">
        <v>41</v>
      </c>
      <c r="F52" s="59">
        <v>44503</v>
      </c>
      <c r="G52" s="54"/>
      <c r="H52" s="55"/>
      <c r="I52" s="55"/>
      <c r="J52" s="130"/>
      <c r="K52" s="130"/>
      <c r="L52" s="129"/>
      <c r="M52" s="664"/>
    </row>
    <row r="53" spans="1:14" s="3" customFormat="1" ht="15.75">
      <c r="A53" s="61" t="s">
        <v>211</v>
      </c>
      <c r="B53" s="62">
        <v>0</v>
      </c>
      <c r="C53" s="63" t="s">
        <v>210</v>
      </c>
      <c r="D53" s="64">
        <v>44501</v>
      </c>
      <c r="E53" s="65" t="s">
        <v>41</v>
      </c>
      <c r="F53" s="64">
        <v>44503</v>
      </c>
      <c r="G53" s="703" t="s">
        <v>211</v>
      </c>
      <c r="H53" s="67">
        <f t="shared" ref="H53:I53" si="27">H49+7</f>
        <v>44506</v>
      </c>
      <c r="I53" s="67">
        <f t="shared" si="27"/>
        <v>44515</v>
      </c>
      <c r="J53" s="131"/>
      <c r="K53" s="67">
        <f t="shared" ref="K53" si="28">K49+7</f>
        <v>44514</v>
      </c>
      <c r="L53" s="129"/>
      <c r="M53" s="664"/>
    </row>
    <row r="54" spans="1:14" s="3" customFormat="1" ht="15.75">
      <c r="A54" s="530"/>
      <c r="B54" s="531"/>
      <c r="C54" s="528"/>
      <c r="D54" s="528"/>
      <c r="E54" s="528"/>
      <c r="F54" s="528"/>
      <c r="G54" s="532"/>
      <c r="H54" s="533"/>
      <c r="I54" s="533"/>
      <c r="J54" s="534"/>
      <c r="K54" s="533"/>
      <c r="L54" s="129"/>
      <c r="M54" s="529"/>
    </row>
    <row r="55" spans="1:14" s="3" customFormat="1" ht="15.75">
      <c r="A55" s="68" t="s">
        <v>196</v>
      </c>
      <c r="B55" s="69"/>
      <c r="C55" s="70"/>
      <c r="D55" s="71"/>
      <c r="E55" s="71"/>
      <c r="F55" s="72"/>
      <c r="G55" s="72"/>
      <c r="H55" s="72"/>
      <c r="I55" s="72"/>
      <c r="J55" s="72"/>
      <c r="K55" s="72"/>
      <c r="L55" s="129"/>
      <c r="M55" s="664"/>
    </row>
    <row r="56" spans="1:14" s="3" customFormat="1" ht="15.75">
      <c r="A56" s="73" t="s">
        <v>268</v>
      </c>
      <c r="B56" s="74"/>
      <c r="C56" s="75"/>
      <c r="D56" s="75"/>
      <c r="E56" s="75"/>
      <c r="F56" s="76"/>
      <c r="G56" s="76"/>
      <c r="H56" s="4"/>
      <c r="I56" s="4"/>
      <c r="J56" s="72"/>
      <c r="K56" s="72"/>
      <c r="L56" s="129"/>
      <c r="M56" s="664"/>
    </row>
    <row r="57" spans="1:14" s="3" customFormat="1" ht="15.75">
      <c r="A57" s="77" t="s">
        <v>256</v>
      </c>
      <c r="B57" s="78"/>
      <c r="C57" s="79"/>
      <c r="D57" s="80"/>
      <c r="E57" s="81"/>
      <c r="F57" s="81"/>
      <c r="G57" s="82"/>
      <c r="H57" s="4"/>
      <c r="I57" s="4"/>
      <c r="J57" s="4"/>
      <c r="K57" s="4"/>
      <c r="L57" s="4"/>
      <c r="M57" s="4"/>
    </row>
    <row r="58" spans="1:14" s="3" customFormat="1" ht="18">
      <c r="A58" s="83" t="s">
        <v>340</v>
      </c>
      <c r="B58" s="84"/>
      <c r="C58" s="85"/>
      <c r="D58" s="86"/>
      <c r="E58" s="86"/>
      <c r="F58" s="87"/>
      <c r="G58" s="87"/>
      <c r="H58" s="72"/>
      <c r="I58" s="72"/>
      <c r="J58" s="72"/>
      <c r="K58" s="72"/>
      <c r="L58" s="72"/>
      <c r="M58" s="120"/>
    </row>
    <row r="59" spans="1:14" s="3" customFormat="1" ht="15.75">
      <c r="A59" s="88" t="s">
        <v>257</v>
      </c>
      <c r="B59" s="14"/>
      <c r="C59" s="15"/>
      <c r="D59" s="15"/>
      <c r="E59" s="15"/>
      <c r="F59" s="15"/>
      <c r="G59" s="15"/>
      <c r="H59" s="89"/>
      <c r="I59" s="89"/>
      <c r="J59" s="89"/>
      <c r="K59" s="89"/>
      <c r="L59" s="89"/>
      <c r="M59" s="120"/>
    </row>
    <row r="60" spans="1:14" s="3" customFormat="1" ht="15.75">
      <c r="A60" s="37" t="s">
        <v>216</v>
      </c>
      <c r="B60" s="90"/>
      <c r="C60" s="686"/>
      <c r="D60" s="689" t="s">
        <v>212</v>
      </c>
      <c r="E60" s="688"/>
      <c r="F60" s="37" t="s">
        <v>71</v>
      </c>
      <c r="G60" s="38" t="s">
        <v>217</v>
      </c>
      <c r="H60" s="91" t="s">
        <v>71</v>
      </c>
      <c r="I60" s="1235" t="s">
        <v>71</v>
      </c>
      <c r="J60" s="1236"/>
      <c r="K60" s="1236"/>
      <c r="L60" s="1236"/>
      <c r="M60" s="1237"/>
    </row>
    <row r="61" spans="1:14" s="3" customFormat="1" ht="15.75" customHeight="1">
      <c r="A61" s="40"/>
      <c r="B61" s="92"/>
      <c r="C61" s="686"/>
      <c r="D61" s="687" t="s">
        <v>293</v>
      </c>
      <c r="E61" s="688"/>
      <c r="F61" s="41" t="s">
        <v>44</v>
      </c>
      <c r="G61" s="93" t="s">
        <v>218</v>
      </c>
      <c r="H61" s="94" t="s">
        <v>244</v>
      </c>
      <c r="I61" s="132" t="s">
        <v>245</v>
      </c>
      <c r="J61" s="132" t="s">
        <v>246</v>
      </c>
      <c r="K61" s="132" t="s">
        <v>247</v>
      </c>
      <c r="L61" s="132" t="s">
        <v>58</v>
      </c>
      <c r="M61" s="132" t="s">
        <v>60</v>
      </c>
    </row>
    <row r="62" spans="1:14" s="3" customFormat="1" ht="15.75" customHeight="1">
      <c r="A62" s="694" t="str">
        <f t="shared" ref="A62:B65" si="29">A30</f>
        <v>CALA PAGURO</v>
      </c>
      <c r="B62" s="992" t="str">
        <f t="shared" si="29"/>
        <v>064S</v>
      </c>
      <c r="C62" s="45" t="s">
        <v>209</v>
      </c>
      <c r="D62" s="682">
        <f>D30</f>
        <v>44471</v>
      </c>
      <c r="E62" s="683" t="s">
        <v>23</v>
      </c>
      <c r="F62" s="682">
        <f>D62+2</f>
        <v>44473</v>
      </c>
      <c r="G62" s="704" t="s">
        <v>400</v>
      </c>
      <c r="H62" s="95">
        <v>44478</v>
      </c>
      <c r="I62" s="95">
        <f>H62+13</f>
        <v>44491</v>
      </c>
      <c r="J62" s="95"/>
      <c r="K62" s="95"/>
      <c r="L62" s="95">
        <f>H62+9</f>
        <v>44487</v>
      </c>
      <c r="M62" s="95">
        <f>H62+5</f>
        <v>44483</v>
      </c>
      <c r="N62" s="673" t="s">
        <v>248</v>
      </c>
    </row>
    <row r="63" spans="1:14" s="3" customFormat="1" ht="15.75">
      <c r="A63" s="1013" t="str">
        <f t="shared" si="29"/>
        <v>CAPE FAWLEY</v>
      </c>
      <c r="B63" s="50" t="str">
        <f t="shared" si="29"/>
        <v>060S</v>
      </c>
      <c r="C63" s="51" t="s">
        <v>210</v>
      </c>
      <c r="D63" s="52">
        <f>D31</f>
        <v>44465</v>
      </c>
      <c r="E63" s="53" t="s">
        <v>26</v>
      </c>
      <c r="F63" s="52">
        <f>D63+2</f>
        <v>44467</v>
      </c>
      <c r="G63" s="705" t="s">
        <v>563</v>
      </c>
      <c r="H63" s="96">
        <v>44474</v>
      </c>
      <c r="I63" s="96">
        <f>H63+7</f>
        <v>44481</v>
      </c>
      <c r="J63" s="96"/>
      <c r="K63" s="96"/>
      <c r="L63" s="96">
        <f>H63+18</f>
        <v>44492</v>
      </c>
      <c r="M63" s="96">
        <f>H63+21</f>
        <v>44495</v>
      </c>
      <c r="N63" s="674" t="s">
        <v>249</v>
      </c>
    </row>
    <row r="64" spans="1:14" s="3" customFormat="1" ht="15.75">
      <c r="A64" s="56" t="str">
        <f t="shared" si="29"/>
        <v>BLANK</v>
      </c>
      <c r="B64" s="57">
        <f t="shared" si="29"/>
        <v>0</v>
      </c>
      <c r="C64" s="58" t="str">
        <f>C32</f>
        <v>CAT LAI</v>
      </c>
      <c r="D64" s="59">
        <f>D32</f>
        <v>44464</v>
      </c>
      <c r="E64" s="60" t="str">
        <f>E32</f>
        <v>MON</v>
      </c>
      <c r="F64" s="59">
        <f>D64+4</f>
        <v>44468</v>
      </c>
      <c r="G64" s="115" t="s">
        <v>404</v>
      </c>
      <c r="H64" s="97">
        <v>44474</v>
      </c>
      <c r="I64" s="97">
        <f>H64+12</f>
        <v>44486</v>
      </c>
      <c r="J64" s="97">
        <f>H64+8</f>
        <v>44482</v>
      </c>
      <c r="K64" s="97"/>
      <c r="L64" s="97">
        <f>H64+14</f>
        <v>44488</v>
      </c>
      <c r="M64" s="97"/>
      <c r="N64" s="133" t="s">
        <v>250</v>
      </c>
    </row>
    <row r="65" spans="1:14" s="3" customFormat="1" ht="15.75">
      <c r="A65" s="978" t="str">
        <f t="shared" si="29"/>
        <v>CSCL LIMA</v>
      </c>
      <c r="B65" s="977" t="str">
        <f t="shared" si="29"/>
        <v>115S</v>
      </c>
      <c r="C65" s="979" t="s">
        <v>210</v>
      </c>
      <c r="D65" s="973">
        <f>D33</f>
        <v>44466</v>
      </c>
      <c r="E65" s="975" t="s">
        <v>41</v>
      </c>
      <c r="F65" s="973">
        <f>D65+2</f>
        <v>44468</v>
      </c>
      <c r="G65" s="706" t="s">
        <v>211</v>
      </c>
      <c r="H65" s="99">
        <v>44471</v>
      </c>
      <c r="I65" s="99"/>
      <c r="J65" s="99">
        <f>H65+14</f>
        <v>44485</v>
      </c>
      <c r="K65" s="99"/>
      <c r="L65" s="99">
        <f>H65+11</f>
        <v>44482</v>
      </c>
      <c r="M65" s="99">
        <f>H65+17</f>
        <v>44488</v>
      </c>
      <c r="N65" s="675" t="s">
        <v>271</v>
      </c>
    </row>
    <row r="66" spans="1:14" s="3" customFormat="1" ht="16.5">
      <c r="A66" s="100"/>
      <c r="B66" s="101"/>
      <c r="C66" s="102"/>
      <c r="D66" s="103"/>
      <c r="E66" s="976"/>
      <c r="F66" s="974"/>
      <c r="G66" s="105" t="s">
        <v>211</v>
      </c>
      <c r="H66" s="106">
        <v>44471</v>
      </c>
      <c r="I66" s="106"/>
      <c r="J66" s="106">
        <f>H66+10</f>
        <v>44481</v>
      </c>
      <c r="K66" s="106">
        <f>H66+12</f>
        <v>44483</v>
      </c>
      <c r="L66" s="106"/>
      <c r="M66" s="106">
        <f>H66+6</f>
        <v>44477</v>
      </c>
      <c r="N66" s="676" t="s">
        <v>251</v>
      </c>
    </row>
    <row r="67" spans="1:14" s="3" customFormat="1" ht="16.5">
      <c r="A67" s="107"/>
      <c r="B67" s="108"/>
      <c r="C67" s="109"/>
      <c r="D67" s="110"/>
      <c r="E67" s="111"/>
      <c r="F67" s="112"/>
      <c r="G67" s="113" t="s">
        <v>567</v>
      </c>
      <c r="H67" s="114">
        <v>44470</v>
      </c>
      <c r="I67" s="114"/>
      <c r="J67" s="134">
        <f>H67+9</f>
        <v>44479</v>
      </c>
      <c r="K67" s="114">
        <f>H67+11</f>
        <v>44481</v>
      </c>
      <c r="L67" s="114"/>
      <c r="M67" s="114">
        <f>H67+6</f>
        <v>44476</v>
      </c>
      <c r="N67" s="135" t="s">
        <v>252</v>
      </c>
    </row>
    <row r="68" spans="1:14" s="3" customFormat="1" ht="15.75">
      <c r="A68" s="694" t="str">
        <f t="shared" ref="A68:B71" si="30">A34</f>
        <v>TBA</v>
      </c>
      <c r="B68" s="1014">
        <f t="shared" si="30"/>
        <v>0</v>
      </c>
      <c r="C68" s="45" t="s">
        <v>209</v>
      </c>
      <c r="D68" s="682">
        <f>D34</f>
        <v>44478</v>
      </c>
      <c r="E68" s="683" t="s">
        <v>23</v>
      </c>
      <c r="F68" s="682">
        <f>D68+2</f>
        <v>44480</v>
      </c>
      <c r="G68" s="704" t="s">
        <v>211</v>
      </c>
      <c r="H68" s="95">
        <f t="shared" ref="H68:H75" si="31">H62+7</f>
        <v>44485</v>
      </c>
      <c r="I68" s="95">
        <f t="shared" ref="I68" si="32">I62+7</f>
        <v>44498</v>
      </c>
      <c r="J68" s="95"/>
      <c r="K68" s="95"/>
      <c r="L68" s="95">
        <f>L62+7</f>
        <v>44494</v>
      </c>
      <c r="M68" s="95">
        <f>M62+7</f>
        <v>44490</v>
      </c>
    </row>
    <row r="69" spans="1:14" s="3" customFormat="1" ht="15.75">
      <c r="A69" s="1013" t="str">
        <f t="shared" si="30"/>
        <v>GREEN HORIZON</v>
      </c>
      <c r="B69" s="50" t="str">
        <f t="shared" si="30"/>
        <v>113S</v>
      </c>
      <c r="C69" s="51" t="s">
        <v>210</v>
      </c>
      <c r="D69" s="52">
        <f>D35</f>
        <v>44472</v>
      </c>
      <c r="E69" s="53" t="s">
        <v>26</v>
      </c>
      <c r="F69" s="52">
        <f>D69+2</f>
        <v>44474</v>
      </c>
      <c r="G69" s="705" t="s">
        <v>401</v>
      </c>
      <c r="H69" s="96">
        <f t="shared" ref="H69:H74" si="33">H63+7</f>
        <v>44481</v>
      </c>
      <c r="I69" s="96">
        <f>H69+7</f>
        <v>44488</v>
      </c>
      <c r="J69" s="96"/>
      <c r="K69" s="96"/>
      <c r="L69" s="96">
        <f>H69+18</f>
        <v>44499</v>
      </c>
      <c r="M69" s="96">
        <f>H69+21</f>
        <v>44502</v>
      </c>
    </row>
    <row r="70" spans="1:14" s="3" customFormat="1" ht="15.75">
      <c r="A70" s="56" t="str">
        <f t="shared" si="30"/>
        <v>CALA PAGURO</v>
      </c>
      <c r="B70" s="57" t="str">
        <f t="shared" si="30"/>
        <v>064S</v>
      </c>
      <c r="C70" s="58" t="str">
        <f>C36</f>
        <v>CAT LAI</v>
      </c>
      <c r="D70" s="59">
        <f>D36</f>
        <v>44471</v>
      </c>
      <c r="E70" s="60" t="str">
        <f>E36</f>
        <v>MON</v>
      </c>
      <c r="F70" s="59">
        <f>D70+4</f>
        <v>44475</v>
      </c>
      <c r="G70" s="115" t="s">
        <v>564</v>
      </c>
      <c r="H70" s="97">
        <f t="shared" si="33"/>
        <v>44481</v>
      </c>
      <c r="I70" s="97">
        <f>H70+12</f>
        <v>44493</v>
      </c>
      <c r="J70" s="97">
        <f>H70+8</f>
        <v>44489</v>
      </c>
      <c r="K70" s="97"/>
      <c r="L70" s="97">
        <f>H70+14</f>
        <v>44495</v>
      </c>
      <c r="M70" s="97"/>
    </row>
    <row r="71" spans="1:14" s="3" customFormat="1" ht="15.75">
      <c r="A71" s="978" t="str">
        <f t="shared" si="30"/>
        <v>SINAR SORONG</v>
      </c>
      <c r="B71" s="977" t="str">
        <f t="shared" si="30"/>
        <v>115S</v>
      </c>
      <c r="C71" s="979" t="s">
        <v>210</v>
      </c>
      <c r="D71" s="973">
        <f>D37</f>
        <v>44473</v>
      </c>
      <c r="E71" s="975" t="s">
        <v>41</v>
      </c>
      <c r="F71" s="973">
        <f>D71+2</f>
        <v>44475</v>
      </c>
      <c r="G71" s="706" t="s">
        <v>336</v>
      </c>
      <c r="H71" s="99">
        <f t="shared" si="33"/>
        <v>44478</v>
      </c>
      <c r="I71" s="99"/>
      <c r="J71" s="99">
        <f>H71+14</f>
        <v>44492</v>
      </c>
      <c r="K71" s="99"/>
      <c r="L71" s="99">
        <f>H71+11</f>
        <v>44489</v>
      </c>
      <c r="M71" s="99">
        <f>H71+17</f>
        <v>44495</v>
      </c>
    </row>
    <row r="72" spans="1:14" s="3" customFormat="1" ht="16.5">
      <c r="A72" s="993"/>
      <c r="B72" s="101"/>
      <c r="C72" s="102"/>
      <c r="D72" s="103"/>
      <c r="E72" s="976"/>
      <c r="F72" s="980"/>
      <c r="G72" s="105" t="s">
        <v>211</v>
      </c>
      <c r="H72" s="106">
        <f t="shared" si="33"/>
        <v>44478</v>
      </c>
      <c r="I72" s="106"/>
      <c r="J72" s="106">
        <f>H72+10</f>
        <v>44488</v>
      </c>
      <c r="K72" s="106">
        <f>H72+12</f>
        <v>44490</v>
      </c>
      <c r="L72" s="106"/>
      <c r="M72" s="106">
        <f>H72+6</f>
        <v>44484</v>
      </c>
    </row>
    <row r="73" spans="1:14" s="3" customFormat="1" ht="15" customHeight="1">
      <c r="A73" s="107"/>
      <c r="B73" s="108"/>
      <c r="C73" s="109"/>
      <c r="D73" s="110"/>
      <c r="E73" s="111"/>
      <c r="F73" s="110"/>
      <c r="G73" s="113" t="s">
        <v>568</v>
      </c>
      <c r="H73" s="114">
        <f t="shared" si="33"/>
        <v>44477</v>
      </c>
      <c r="I73" s="114"/>
      <c r="J73" s="134">
        <f>H73+9</f>
        <v>44486</v>
      </c>
      <c r="K73" s="114">
        <f>H73+11</f>
        <v>44488</v>
      </c>
      <c r="L73" s="114"/>
      <c r="M73" s="114">
        <f>H73+6</f>
        <v>44483</v>
      </c>
    </row>
    <row r="74" spans="1:14" s="3" customFormat="1" ht="15.75">
      <c r="A74" s="694" t="str">
        <f t="shared" ref="A74:B77" si="34">A38</f>
        <v>CALA PAGURO</v>
      </c>
      <c r="B74" s="681" t="str">
        <f t="shared" si="34"/>
        <v>065S</v>
      </c>
      <c r="C74" s="45" t="s">
        <v>209</v>
      </c>
      <c r="D74" s="46">
        <f>D38</f>
        <v>44485</v>
      </c>
      <c r="E74" s="47" t="s">
        <v>23</v>
      </c>
      <c r="F74" s="682">
        <f>D74+2</f>
        <v>44487</v>
      </c>
      <c r="G74" s="704" t="s">
        <v>560</v>
      </c>
      <c r="H74" s="95">
        <f t="shared" si="33"/>
        <v>44492</v>
      </c>
      <c r="I74" s="95">
        <f>I68+7</f>
        <v>44505</v>
      </c>
      <c r="J74" s="95"/>
      <c r="K74" s="95"/>
      <c r="L74" s="95">
        <f>L68+7</f>
        <v>44501</v>
      </c>
      <c r="M74" s="95">
        <f>M68+7</f>
        <v>44497</v>
      </c>
    </row>
    <row r="75" spans="1:14" s="3" customFormat="1" ht="15.75">
      <c r="A75" s="1013" t="str">
        <f t="shared" si="34"/>
        <v>SANTA LOUKIA</v>
      </c>
      <c r="B75" s="50" t="str">
        <f t="shared" si="34"/>
        <v>176S</v>
      </c>
      <c r="C75" s="51" t="s">
        <v>210</v>
      </c>
      <c r="D75" s="52">
        <f>D69+7</f>
        <v>44479</v>
      </c>
      <c r="E75" s="53" t="s">
        <v>26</v>
      </c>
      <c r="F75" s="52">
        <f>D75+2</f>
        <v>44481</v>
      </c>
      <c r="G75" s="705" t="s">
        <v>402</v>
      </c>
      <c r="H75" s="96">
        <f t="shared" si="31"/>
        <v>44488</v>
      </c>
      <c r="I75" s="96">
        <f>H75+7</f>
        <v>44495</v>
      </c>
      <c r="J75" s="96"/>
      <c r="K75" s="96"/>
      <c r="L75" s="96">
        <f>H75+18</f>
        <v>44506</v>
      </c>
      <c r="M75" s="96">
        <f>H75+21</f>
        <v>44509</v>
      </c>
    </row>
    <row r="76" spans="1:14" ht="15.75">
      <c r="A76" s="56" t="str">
        <f t="shared" si="34"/>
        <v>BLANK</v>
      </c>
      <c r="B76" s="57" t="str">
        <f t="shared" si="34"/>
        <v>029S</v>
      </c>
      <c r="C76" s="58" t="str">
        <f>C40</f>
        <v>CAT LAI</v>
      </c>
      <c r="D76" s="59">
        <f>D40</f>
        <v>44478</v>
      </c>
      <c r="E76" s="60" t="str">
        <f>E40</f>
        <v>MON</v>
      </c>
      <c r="F76" s="59">
        <f>D76+4</f>
        <v>44482</v>
      </c>
      <c r="G76" s="115" t="s">
        <v>565</v>
      </c>
      <c r="H76" s="97">
        <f t="shared" ref="H76" si="35">H70+7</f>
        <v>44488</v>
      </c>
      <c r="I76" s="97">
        <f>H76+12</f>
        <v>44500</v>
      </c>
      <c r="J76" s="97">
        <f>H76+8</f>
        <v>44496</v>
      </c>
      <c r="K76" s="97"/>
      <c r="L76" s="97">
        <f>H76+14</f>
        <v>44502</v>
      </c>
      <c r="M76" s="97"/>
    </row>
    <row r="77" spans="1:14" s="4" customFormat="1" ht="15" customHeight="1">
      <c r="A77" s="978" t="str">
        <f t="shared" si="34"/>
        <v>CSCL LIMA</v>
      </c>
      <c r="B77" s="977" t="str">
        <f t="shared" si="34"/>
        <v>116S</v>
      </c>
      <c r="C77" s="991" t="s">
        <v>210</v>
      </c>
      <c r="D77" s="973">
        <f>D41</f>
        <v>44480</v>
      </c>
      <c r="E77" s="975" t="s">
        <v>41</v>
      </c>
      <c r="F77" s="973">
        <f>D77+2</f>
        <v>44482</v>
      </c>
      <c r="G77" s="706" t="s">
        <v>211</v>
      </c>
      <c r="H77" s="99">
        <f>H71+7</f>
        <v>44485</v>
      </c>
      <c r="I77" s="99"/>
      <c r="J77" s="99">
        <f>H77+14</f>
        <v>44499</v>
      </c>
      <c r="K77" s="99"/>
      <c r="L77" s="99">
        <f>H77+11</f>
        <v>44496</v>
      </c>
      <c r="M77" s="99">
        <f>H77+17</f>
        <v>44502</v>
      </c>
    </row>
    <row r="78" spans="1:14" ht="16.5">
      <c r="A78" s="100"/>
      <c r="B78" s="101"/>
      <c r="C78" s="102"/>
      <c r="D78" s="103"/>
      <c r="E78" s="104"/>
      <c r="F78" s="980"/>
      <c r="G78" s="105" t="s">
        <v>211</v>
      </c>
      <c r="H78" s="106">
        <f t="shared" ref="H78:I80" si="36">H72+7</f>
        <v>44485</v>
      </c>
      <c r="I78" s="106"/>
      <c r="J78" s="106">
        <f>H78+10</f>
        <v>44495</v>
      </c>
      <c r="K78" s="106">
        <f>H78+12</f>
        <v>44497</v>
      </c>
      <c r="L78" s="106"/>
      <c r="M78" s="106">
        <f>H78+6</f>
        <v>44491</v>
      </c>
    </row>
    <row r="79" spans="1:14" s="4" customFormat="1" ht="15" customHeight="1">
      <c r="A79" s="107"/>
      <c r="B79" s="108"/>
      <c r="C79" s="109"/>
      <c r="D79" s="110"/>
      <c r="E79" s="111"/>
      <c r="F79" s="110"/>
      <c r="G79" s="113" t="s">
        <v>569</v>
      </c>
      <c r="H79" s="114">
        <f t="shared" si="36"/>
        <v>44484</v>
      </c>
      <c r="I79" s="114"/>
      <c r="J79" s="134">
        <f>H79+9</f>
        <v>44493</v>
      </c>
      <c r="K79" s="114">
        <f>H79+11</f>
        <v>44495</v>
      </c>
      <c r="L79" s="114"/>
      <c r="M79" s="114">
        <f>H79+6</f>
        <v>44490</v>
      </c>
    </row>
    <row r="80" spans="1:14" s="5" customFormat="1" ht="21" customHeight="1">
      <c r="A80" s="694" t="str">
        <f t="shared" ref="A80:B83" si="37">A42</f>
        <v>TBA</v>
      </c>
      <c r="B80" s="681">
        <f t="shared" si="37"/>
        <v>0</v>
      </c>
      <c r="C80" s="45" t="s">
        <v>209</v>
      </c>
      <c r="D80" s="46">
        <f>D74+7</f>
        <v>44492</v>
      </c>
      <c r="E80" s="47" t="s">
        <v>23</v>
      </c>
      <c r="F80" s="682">
        <f>D80+2</f>
        <v>44494</v>
      </c>
      <c r="G80" s="704" t="s">
        <v>561</v>
      </c>
      <c r="H80" s="95">
        <f>H74+7</f>
        <v>44499</v>
      </c>
      <c r="I80" s="95">
        <f t="shared" si="36"/>
        <v>44512</v>
      </c>
      <c r="J80" s="95"/>
      <c r="K80" s="95"/>
      <c r="L80" s="95">
        <f t="shared" ref="L80" si="38">L74+7</f>
        <v>44508</v>
      </c>
      <c r="M80" s="95">
        <f t="shared" ref="M80" si="39">M74+7</f>
        <v>44504</v>
      </c>
    </row>
    <row r="81" spans="1:13" s="5" customFormat="1" ht="21" customHeight="1">
      <c r="A81" s="1013" t="str">
        <f t="shared" si="37"/>
        <v>CAPE FAWLEY</v>
      </c>
      <c r="B81" s="50" t="str">
        <f t="shared" si="37"/>
        <v>061S</v>
      </c>
      <c r="C81" s="51" t="s">
        <v>210</v>
      </c>
      <c r="D81" s="52">
        <f>D75+7</f>
        <v>44486</v>
      </c>
      <c r="E81" s="53" t="s">
        <v>26</v>
      </c>
      <c r="F81" s="52">
        <f>D81+2</f>
        <v>44488</v>
      </c>
      <c r="G81" s="705" t="s">
        <v>403</v>
      </c>
      <c r="H81" s="96">
        <f>H75+7</f>
        <v>44495</v>
      </c>
      <c r="I81" s="96">
        <f>H81+7</f>
        <v>44502</v>
      </c>
      <c r="J81" s="96"/>
      <c r="K81" s="96"/>
      <c r="L81" s="96">
        <f>H81+18</f>
        <v>44513</v>
      </c>
      <c r="M81" s="96">
        <f>H81+21</f>
        <v>44516</v>
      </c>
    </row>
    <row r="82" spans="1:13" s="5" customFormat="1" ht="21" customHeight="1">
      <c r="A82" s="56" t="str">
        <f t="shared" si="37"/>
        <v>CALA PAGURO</v>
      </c>
      <c r="B82" s="57" t="s">
        <v>492</v>
      </c>
      <c r="C82" s="58" t="s">
        <v>210</v>
      </c>
      <c r="D82" s="59">
        <f>D44</f>
        <v>44485</v>
      </c>
      <c r="E82" s="60" t="s">
        <v>41</v>
      </c>
      <c r="F82" s="59">
        <f>D82+4</f>
        <v>44489</v>
      </c>
      <c r="G82" s="115" t="s">
        <v>211</v>
      </c>
      <c r="H82" s="97">
        <f t="shared" ref="H82" si="40">H76+7</f>
        <v>44495</v>
      </c>
      <c r="I82" s="97">
        <f>H82+12</f>
        <v>44507</v>
      </c>
      <c r="J82" s="97">
        <f>H82+8</f>
        <v>44503</v>
      </c>
      <c r="K82" s="97"/>
      <c r="L82" s="97">
        <f>H82+14</f>
        <v>44509</v>
      </c>
      <c r="M82" s="97"/>
    </row>
    <row r="83" spans="1:13" s="5" customFormat="1" ht="22.5" customHeight="1">
      <c r="A83" s="978" t="str">
        <f t="shared" si="37"/>
        <v>SINAR SORONG</v>
      </c>
      <c r="B83" s="977" t="str">
        <f t="shared" si="37"/>
        <v>116S</v>
      </c>
      <c r="C83" s="991" t="s">
        <v>210</v>
      </c>
      <c r="D83" s="973">
        <f>D45</f>
        <v>44487</v>
      </c>
      <c r="E83" s="975" t="s">
        <v>41</v>
      </c>
      <c r="F83" s="973">
        <f>D83+2</f>
        <v>44489</v>
      </c>
      <c r="G83" s="706" t="s">
        <v>211</v>
      </c>
      <c r="H83" s="99">
        <f>H77+7</f>
        <v>44492</v>
      </c>
      <c r="I83" s="99"/>
      <c r="J83" s="99">
        <f>H83+14</f>
        <v>44506</v>
      </c>
      <c r="K83" s="99"/>
      <c r="L83" s="99">
        <f>H83+11</f>
        <v>44503</v>
      </c>
      <c r="M83" s="99">
        <f>H83+17</f>
        <v>44509</v>
      </c>
    </row>
    <row r="84" spans="1:13" s="5" customFormat="1" ht="22.5" customHeight="1">
      <c r="A84" s="100"/>
      <c r="B84" s="101"/>
      <c r="C84" s="102"/>
      <c r="D84" s="103"/>
      <c r="E84" s="976"/>
      <c r="F84" s="980"/>
      <c r="G84" s="105" t="s">
        <v>211</v>
      </c>
      <c r="H84" s="106">
        <f t="shared" ref="H84:I86" si="41">H78+7</f>
        <v>44492</v>
      </c>
      <c r="I84" s="106"/>
      <c r="J84" s="106">
        <f>H84+10</f>
        <v>44502</v>
      </c>
      <c r="K84" s="106">
        <f>H84+12</f>
        <v>44504</v>
      </c>
      <c r="L84" s="106"/>
      <c r="M84" s="106">
        <f>H84+6</f>
        <v>44498</v>
      </c>
    </row>
    <row r="85" spans="1:13" s="5" customFormat="1" ht="29.25" customHeight="1">
      <c r="A85" s="107"/>
      <c r="B85" s="108"/>
      <c r="C85" s="109"/>
      <c r="D85" s="110"/>
      <c r="E85" s="111"/>
      <c r="F85" s="110"/>
      <c r="G85" s="113" t="s">
        <v>211</v>
      </c>
      <c r="H85" s="114">
        <f t="shared" si="41"/>
        <v>44491</v>
      </c>
      <c r="I85" s="114"/>
      <c r="J85" s="134">
        <f>H85+9</f>
        <v>44500</v>
      </c>
      <c r="K85" s="114">
        <f>H85+11</f>
        <v>44502</v>
      </c>
      <c r="L85" s="114"/>
      <c r="M85" s="114">
        <f>H85+6</f>
        <v>44497</v>
      </c>
    </row>
    <row r="86" spans="1:13" s="5" customFormat="1" ht="22.5" customHeight="1">
      <c r="A86" s="694" t="str">
        <f>A46</f>
        <v>CALA PAGURO</v>
      </c>
      <c r="B86" s="681" t="str">
        <f>B46</f>
        <v>066S</v>
      </c>
      <c r="C86" s="45" t="s">
        <v>209</v>
      </c>
      <c r="D86" s="46">
        <f>D80+7</f>
        <v>44499</v>
      </c>
      <c r="E86" s="47" t="s">
        <v>23</v>
      </c>
      <c r="F86" s="682">
        <f>D86+2</f>
        <v>44501</v>
      </c>
      <c r="G86" s="704" t="s">
        <v>562</v>
      </c>
      <c r="H86" s="95">
        <f>H80+7</f>
        <v>44506</v>
      </c>
      <c r="I86" s="95">
        <f t="shared" si="41"/>
        <v>44519</v>
      </c>
      <c r="J86" s="95"/>
      <c r="K86" s="95"/>
      <c r="L86" s="95">
        <f t="shared" ref="L86" si="42">L80+7</f>
        <v>44515</v>
      </c>
      <c r="M86" s="95">
        <f t="shared" ref="M86" si="43">M80+7</f>
        <v>44511</v>
      </c>
    </row>
    <row r="87" spans="1:13" s="5" customFormat="1" ht="22.5" customHeight="1">
      <c r="A87" s="49" t="str">
        <f>A47</f>
        <v>GREEN HORIZON</v>
      </c>
      <c r="B87" s="50" t="str">
        <f>B47</f>
        <v>114S</v>
      </c>
      <c r="C87" s="51" t="s">
        <v>210</v>
      </c>
      <c r="D87" s="52">
        <f>D81+7</f>
        <v>44493</v>
      </c>
      <c r="E87" s="53" t="s">
        <v>26</v>
      </c>
      <c r="F87" s="52">
        <f>D87+2</f>
        <v>44495</v>
      </c>
      <c r="G87" s="705" t="s">
        <v>211</v>
      </c>
      <c r="H87" s="96">
        <f t="shared" ref="H87" si="44">H81+7</f>
        <v>44502</v>
      </c>
      <c r="I87" s="96">
        <f>H87+7</f>
        <v>44509</v>
      </c>
      <c r="J87" s="96"/>
      <c r="K87" s="96"/>
      <c r="L87" s="96">
        <f>H87+18</f>
        <v>44520</v>
      </c>
      <c r="M87" s="96">
        <f>H87+21</f>
        <v>44523</v>
      </c>
    </row>
    <row r="88" spans="1:13" s="5" customFormat="1" ht="22.5" customHeight="1">
      <c r="A88" s="56" t="s">
        <v>587</v>
      </c>
      <c r="B88" s="57" t="s">
        <v>588</v>
      </c>
      <c r="C88" s="58" t="s">
        <v>210</v>
      </c>
      <c r="D88" s="59">
        <f>D48</f>
        <v>44492</v>
      </c>
      <c r="E88" s="60" t="s">
        <v>41</v>
      </c>
      <c r="F88" s="59">
        <f>D88+4</f>
        <v>44496</v>
      </c>
      <c r="G88" s="115" t="s">
        <v>566</v>
      </c>
      <c r="H88" s="97">
        <f t="shared" ref="H88" si="45">H82+7</f>
        <v>44502</v>
      </c>
      <c r="I88" s="97">
        <f>H88+12</f>
        <v>44514</v>
      </c>
      <c r="J88" s="97">
        <f>H88+8</f>
        <v>44510</v>
      </c>
      <c r="K88" s="97"/>
      <c r="L88" s="97">
        <f>H88+14</f>
        <v>44516</v>
      </c>
      <c r="M88" s="97"/>
    </row>
    <row r="89" spans="1:13" s="5" customFormat="1" ht="22.5" customHeight="1">
      <c r="A89" s="978" t="str">
        <f>A49</f>
        <v>CSCL LIMA</v>
      </c>
      <c r="B89" s="977" t="str">
        <f>B49</f>
        <v>117S</v>
      </c>
      <c r="C89" s="843" t="s">
        <v>210</v>
      </c>
      <c r="D89" s="973">
        <f>D83+7</f>
        <v>44494</v>
      </c>
      <c r="E89" s="975" t="s">
        <v>41</v>
      </c>
      <c r="F89" s="973">
        <f>D89+2</f>
        <v>44496</v>
      </c>
      <c r="G89" s="706" t="s">
        <v>211</v>
      </c>
      <c r="H89" s="99">
        <f>H83+7</f>
        <v>44499</v>
      </c>
      <c r="I89" s="99"/>
      <c r="J89" s="99">
        <f>H89+14</f>
        <v>44513</v>
      </c>
      <c r="K89" s="99"/>
      <c r="L89" s="99">
        <f>H89+11</f>
        <v>44510</v>
      </c>
      <c r="M89" s="99">
        <f>H89+17</f>
        <v>44516</v>
      </c>
    </row>
    <row r="90" spans="1:13" s="5" customFormat="1" ht="22.5" customHeight="1">
      <c r="A90" s="100"/>
      <c r="B90" s="101"/>
      <c r="C90" s="102"/>
      <c r="D90" s="103"/>
      <c r="E90" s="104"/>
      <c r="F90" s="980"/>
      <c r="G90" s="105" t="s">
        <v>211</v>
      </c>
      <c r="H90" s="106">
        <f t="shared" ref="H90:H91" si="46">H84+7</f>
        <v>44499</v>
      </c>
      <c r="I90" s="106"/>
      <c r="J90" s="106">
        <f>H90+10</f>
        <v>44509</v>
      </c>
      <c r="K90" s="106">
        <f>H90+12</f>
        <v>44511</v>
      </c>
      <c r="L90" s="106"/>
      <c r="M90" s="106">
        <f>H90+6</f>
        <v>44505</v>
      </c>
    </row>
    <row r="91" spans="1:13" s="5" customFormat="1" ht="22.5" customHeight="1">
      <c r="A91" s="107"/>
      <c r="B91" s="108"/>
      <c r="C91" s="109"/>
      <c r="D91" s="110"/>
      <c r="E91" s="111"/>
      <c r="F91" s="110"/>
      <c r="G91" s="113" t="s">
        <v>570</v>
      </c>
      <c r="H91" s="114">
        <f t="shared" si="46"/>
        <v>44498</v>
      </c>
      <c r="I91" s="114"/>
      <c r="J91" s="134">
        <f>H91+9</f>
        <v>44507</v>
      </c>
      <c r="K91" s="114">
        <f>H91+11</f>
        <v>44509</v>
      </c>
      <c r="L91" s="114"/>
      <c r="M91" s="114">
        <f>H91+6</f>
        <v>44504</v>
      </c>
    </row>
    <row r="92" spans="1:13" s="5" customFormat="1" ht="22.5" customHeight="1">
      <c r="A92" s="694" t="str">
        <f t="shared" ref="A92:B95" si="47">A50</f>
        <v>TBA</v>
      </c>
      <c r="B92" s="681">
        <f t="shared" si="47"/>
        <v>0</v>
      </c>
      <c r="C92" s="45" t="s">
        <v>209</v>
      </c>
      <c r="D92" s="46">
        <f>D86+7</f>
        <v>44506</v>
      </c>
      <c r="E92" s="47" t="s">
        <v>23</v>
      </c>
      <c r="F92" s="682">
        <f>D92+2</f>
        <v>44508</v>
      </c>
      <c r="G92" s="704" t="s">
        <v>211</v>
      </c>
      <c r="H92" s="95">
        <f>H86+7</f>
        <v>44513</v>
      </c>
      <c r="I92" s="95">
        <f t="shared" ref="I92" si="48">I86+7</f>
        <v>44526</v>
      </c>
      <c r="J92" s="95"/>
      <c r="K92" s="95"/>
      <c r="L92" s="95">
        <f t="shared" ref="L92:M92" si="49">L86+7</f>
        <v>44522</v>
      </c>
      <c r="M92" s="95">
        <f t="shared" si="49"/>
        <v>44518</v>
      </c>
    </row>
    <row r="93" spans="1:13" s="5" customFormat="1" ht="22.5" customHeight="1">
      <c r="A93" s="1013" t="str">
        <f t="shared" si="47"/>
        <v>SANTA LOUKIA</v>
      </c>
      <c r="B93" s="50" t="str">
        <f t="shared" si="47"/>
        <v>177S</v>
      </c>
      <c r="C93" s="51" t="s">
        <v>210</v>
      </c>
      <c r="D93" s="52">
        <f>D87+7</f>
        <v>44500</v>
      </c>
      <c r="E93" s="53" t="s">
        <v>26</v>
      </c>
      <c r="F93" s="52">
        <f>D93+2</f>
        <v>44502</v>
      </c>
      <c r="G93" s="705" t="s">
        <v>211</v>
      </c>
      <c r="H93" s="96">
        <f t="shared" ref="H93:H94" si="50">H87+7</f>
        <v>44509</v>
      </c>
      <c r="I93" s="96">
        <f>H93+7</f>
        <v>44516</v>
      </c>
      <c r="J93" s="96"/>
      <c r="K93" s="96"/>
      <c r="L93" s="96">
        <f>H93+18</f>
        <v>44527</v>
      </c>
      <c r="M93" s="96">
        <f>H93+21</f>
        <v>44530</v>
      </c>
    </row>
    <row r="94" spans="1:13" s="5" customFormat="1" ht="22.5" customHeight="1">
      <c r="A94" s="56" t="s">
        <v>374</v>
      </c>
      <c r="B94" s="57" t="s">
        <v>493</v>
      </c>
      <c r="C94" s="58" t="s">
        <v>210</v>
      </c>
      <c r="D94" s="59">
        <f>D52</f>
        <v>44499</v>
      </c>
      <c r="E94" s="60" t="s">
        <v>41</v>
      </c>
      <c r="F94" s="59">
        <f>D94+4</f>
        <v>44503</v>
      </c>
      <c r="G94" s="115" t="s">
        <v>405</v>
      </c>
      <c r="H94" s="97">
        <f t="shared" si="50"/>
        <v>44509</v>
      </c>
      <c r="I94" s="97">
        <f>H94+12</f>
        <v>44521</v>
      </c>
      <c r="J94" s="97">
        <f>H94+8</f>
        <v>44517</v>
      </c>
      <c r="K94" s="97"/>
      <c r="L94" s="97">
        <f>H94+14</f>
        <v>44523</v>
      </c>
      <c r="M94" s="97"/>
    </row>
    <row r="95" spans="1:13" s="5" customFormat="1" ht="22.5" customHeight="1">
      <c r="A95" s="978" t="str">
        <f t="shared" si="47"/>
        <v>TBA</v>
      </c>
      <c r="B95" s="977">
        <f t="shared" si="47"/>
        <v>0</v>
      </c>
      <c r="C95" s="843" t="s">
        <v>210</v>
      </c>
      <c r="D95" s="973">
        <f>D89+7</f>
        <v>44501</v>
      </c>
      <c r="E95" s="975" t="s">
        <v>41</v>
      </c>
      <c r="F95" s="973">
        <f>D95+2</f>
        <v>44503</v>
      </c>
      <c r="G95" s="706" t="s">
        <v>211</v>
      </c>
      <c r="H95" s="99">
        <f>H89+7</f>
        <v>44506</v>
      </c>
      <c r="I95" s="99"/>
      <c r="J95" s="99">
        <f>H95+14</f>
        <v>44520</v>
      </c>
      <c r="K95" s="99"/>
      <c r="L95" s="99">
        <f>H95+11</f>
        <v>44517</v>
      </c>
      <c r="M95" s="99">
        <f>H95+17</f>
        <v>44523</v>
      </c>
    </row>
    <row r="96" spans="1:13" s="5" customFormat="1" ht="22.5" customHeight="1">
      <c r="A96" s="993"/>
      <c r="B96" s="101"/>
      <c r="C96" s="102"/>
      <c r="D96" s="103"/>
      <c r="E96" s="104"/>
      <c r="F96" s="980"/>
      <c r="G96" s="105" t="s">
        <v>211</v>
      </c>
      <c r="H96" s="106">
        <f t="shared" ref="H96:H97" si="51">H90+7</f>
        <v>44506</v>
      </c>
      <c r="I96" s="106"/>
      <c r="J96" s="106">
        <f>H96+10</f>
        <v>44516</v>
      </c>
      <c r="K96" s="106">
        <f>H96+12</f>
        <v>44518</v>
      </c>
      <c r="L96" s="106"/>
      <c r="M96" s="106">
        <f>H96+6</f>
        <v>44512</v>
      </c>
    </row>
    <row r="97" spans="1:13" s="5" customFormat="1" ht="22.5" customHeight="1">
      <c r="A97" s="107"/>
      <c r="B97" s="108"/>
      <c r="C97" s="109"/>
      <c r="D97" s="110"/>
      <c r="E97" s="111"/>
      <c r="F97" s="110"/>
      <c r="G97" s="113" t="s">
        <v>211</v>
      </c>
      <c r="H97" s="114">
        <f t="shared" si="51"/>
        <v>44505</v>
      </c>
      <c r="I97" s="114"/>
      <c r="J97" s="134">
        <f>H97+9</f>
        <v>44514</v>
      </c>
      <c r="K97" s="114">
        <f>H97+11</f>
        <v>44516</v>
      </c>
      <c r="L97" s="114"/>
      <c r="M97" s="114">
        <f>H97+6</f>
        <v>44511</v>
      </c>
    </row>
    <row r="98" spans="1:13" s="5" customFormat="1" ht="22.5" customHeight="1">
      <c r="A98" s="535"/>
      <c r="B98" s="536"/>
      <c r="C98" s="537"/>
      <c r="D98" s="538"/>
      <c r="E98" s="539"/>
      <c r="F98" s="538"/>
      <c r="G98" s="540"/>
      <c r="H98" s="540"/>
      <c r="I98" s="540"/>
      <c r="J98" s="540"/>
      <c r="K98" s="540"/>
      <c r="L98" s="540"/>
      <c r="M98" s="540"/>
    </row>
    <row r="99" spans="1:13" s="5" customFormat="1" ht="17.25" customHeight="1">
      <c r="A99" s="68" t="s">
        <v>196</v>
      </c>
      <c r="B99" s="69"/>
      <c r="C99" s="70"/>
      <c r="D99" s="71"/>
      <c r="E99" s="71"/>
      <c r="F99" s="137"/>
      <c r="G99" s="137"/>
      <c r="H99" s="72"/>
      <c r="I99" s="72"/>
      <c r="J99" s="8"/>
      <c r="K99" s="8"/>
      <c r="L99" s="8"/>
      <c r="M99" s="8"/>
    </row>
    <row r="100" spans="1:13" s="5" customFormat="1" ht="17.25" customHeight="1">
      <c r="A100" s="73" t="s">
        <v>268</v>
      </c>
      <c r="B100" s="74"/>
      <c r="C100" s="75"/>
      <c r="D100" s="75"/>
      <c r="E100" s="75"/>
      <c r="F100" s="76"/>
      <c r="G100" s="76"/>
      <c r="H100" s="4"/>
      <c r="I100" s="4"/>
      <c r="J100" s="4"/>
      <c r="K100" s="4"/>
      <c r="L100" s="4"/>
      <c r="M100" s="4"/>
    </row>
    <row r="101" spans="1:13" s="5" customFormat="1" ht="17.25" customHeight="1">
      <c r="A101" s="77" t="s">
        <v>256</v>
      </c>
      <c r="B101" s="78"/>
      <c r="C101" s="79"/>
      <c r="D101" s="80"/>
      <c r="E101" s="81"/>
      <c r="F101" s="81"/>
      <c r="G101" s="82"/>
      <c r="H101" s="4"/>
      <c r="I101" s="4"/>
      <c r="J101" s="4"/>
      <c r="K101" s="4"/>
      <c r="L101" s="4"/>
      <c r="M101" s="4"/>
    </row>
    <row r="102" spans="1:13" s="5" customFormat="1" ht="17.25" customHeight="1">
      <c r="A102" s="83" t="s">
        <v>340</v>
      </c>
      <c r="B102" s="138"/>
      <c r="C102" s="139"/>
      <c r="D102" s="140"/>
      <c r="E102" s="141"/>
      <c r="F102" s="141"/>
      <c r="G102" s="142"/>
    </row>
    <row r="103" spans="1:13" s="5" customFormat="1" ht="17.25" customHeight="1">
      <c r="A103" s="88" t="s">
        <v>257</v>
      </c>
      <c r="B103" s="138"/>
      <c r="C103" s="139"/>
      <c r="D103" s="140"/>
      <c r="E103" s="141"/>
      <c r="F103" s="141"/>
      <c r="G103" s="142"/>
    </row>
    <row r="104" spans="1:13" s="5" customFormat="1" ht="17.25" customHeight="1">
      <c r="A104" s="143"/>
      <c r="B104" s="84"/>
      <c r="C104" s="85"/>
      <c r="D104" s="86"/>
      <c r="E104" s="86"/>
      <c r="F104" s="144"/>
      <c r="G104" s="144"/>
      <c r="H104" s="137"/>
      <c r="I104" s="137"/>
      <c r="J104" s="8"/>
      <c r="K104" s="8"/>
      <c r="L104" s="8"/>
      <c r="M104" s="8"/>
    </row>
    <row r="105" spans="1:13" s="5" customFormat="1" ht="17.25" customHeight="1">
      <c r="A105" s="145" t="s">
        <v>63</v>
      </c>
      <c r="B105" s="146"/>
      <c r="C105" s="147"/>
      <c r="D105" s="148"/>
      <c r="E105" s="149"/>
      <c r="F105" s="150"/>
      <c r="G105" s="8"/>
      <c r="H105" s="8"/>
      <c r="I105" s="165"/>
      <c r="J105" s="8"/>
      <c r="K105" s="8"/>
      <c r="L105" s="8"/>
      <c r="M105" s="8"/>
    </row>
    <row r="106" spans="1:13" s="5" customFormat="1" ht="12.75" customHeight="1">
      <c r="A106" s="151" t="s">
        <v>0</v>
      </c>
      <c r="B106" s="152"/>
      <c r="C106" s="153"/>
      <c r="D106" s="154"/>
      <c r="E106" s="155"/>
      <c r="F106" s="156"/>
      <c r="G106" s="8"/>
      <c r="H106" s="8"/>
      <c r="I106" s="137"/>
      <c r="J106" s="8"/>
      <c r="K106" s="8"/>
      <c r="L106" s="8"/>
      <c r="M106" s="8"/>
    </row>
    <row r="107" spans="1:13" s="5" customFormat="1" ht="12.75" customHeight="1">
      <c r="A107" s="157" t="s">
        <v>433</v>
      </c>
      <c r="B107" s="158"/>
      <c r="C107" s="159"/>
      <c r="D107" s="154"/>
      <c r="E107" s="155"/>
      <c r="F107" s="160"/>
      <c r="G107" s="160"/>
      <c r="H107" s="137"/>
      <c r="I107" s="137"/>
      <c r="J107" s="166"/>
      <c r="K107" s="166"/>
      <c r="L107" s="8"/>
      <c r="M107" s="8"/>
    </row>
    <row r="108" spans="1:13" s="5" customFormat="1" ht="12.75" customHeight="1">
      <c r="A108" s="161" t="s">
        <v>65</v>
      </c>
      <c r="B108" s="158"/>
      <c r="C108" s="159"/>
      <c r="D108" s="154"/>
      <c r="E108" s="155"/>
      <c r="F108" s="144"/>
      <c r="G108" s="162"/>
      <c r="H108" s="163"/>
      <c r="I108" s="167"/>
      <c r="J108" s="166"/>
      <c r="K108" s="166"/>
      <c r="L108" s="8"/>
      <c r="M108" s="8"/>
    </row>
    <row r="109" spans="1:13" s="5" customFormat="1" ht="12.75" customHeight="1">
      <c r="A109" s="164" t="s">
        <v>66</v>
      </c>
      <c r="B109" s="158"/>
      <c r="C109" s="159"/>
      <c r="D109" s="72"/>
      <c r="E109" s="72"/>
      <c r="F109" s="150"/>
      <c r="G109" s="162"/>
      <c r="H109" s="163"/>
      <c r="I109" s="167"/>
      <c r="J109" s="166"/>
      <c r="K109" s="166"/>
      <c r="L109" s="8"/>
      <c r="M109" s="8"/>
    </row>
    <row r="110" spans="1:13" s="5" customFormat="1" ht="12.75" customHeight="1">
      <c r="A110" s="161" t="s">
        <v>83</v>
      </c>
      <c r="B110" s="158"/>
      <c r="C110" s="159"/>
      <c r="D110" s="72"/>
      <c r="E110" s="72"/>
      <c r="F110" s="156"/>
      <c r="G110" s="162"/>
      <c r="H110" s="163"/>
      <c r="I110" s="167"/>
      <c r="J110" s="166"/>
      <c r="K110" s="166"/>
      <c r="L110" s="8"/>
      <c r="M110" s="8"/>
    </row>
    <row r="111" spans="1:13" s="5" customFormat="1" ht="12.75" customHeight="1">
      <c r="A111" s="6"/>
      <c r="B111" s="7"/>
      <c r="C111" s="6"/>
      <c r="D111" s="6"/>
      <c r="E111" s="6"/>
      <c r="F111" s="6"/>
      <c r="G111" s="6"/>
      <c r="H111" s="8"/>
      <c r="I111" s="8"/>
      <c r="J111" s="8"/>
      <c r="K111" s="8"/>
      <c r="L111" s="8"/>
      <c r="M111" s="8"/>
    </row>
    <row r="112" spans="1:13" s="5" customFormat="1" ht="12.75" customHeight="1">
      <c r="A112" s="6"/>
      <c r="B112" s="7"/>
      <c r="C112" s="6"/>
      <c r="D112" s="6"/>
      <c r="E112" s="6"/>
      <c r="F112" s="6"/>
      <c r="G112" s="6"/>
      <c r="H112" s="8"/>
      <c r="I112" s="8"/>
      <c r="J112" s="8"/>
      <c r="K112" s="8"/>
      <c r="L112" s="8"/>
      <c r="M112" s="8"/>
    </row>
  </sheetData>
  <customSheetViews>
    <customSheetView guid="{8E2DF192-20FD-40DB-8385-493ED9B1C2BF}" scale="85" showGridLines="0" topLeftCell="A58">
      <selection activeCell="G90" sqref="G90"/>
      <pageMargins left="0.21" right="0" top="0.54" bottom="0" header="0.3" footer="0"/>
      <printOptions horizontalCentered="1"/>
      <pageSetup paperSize="9" scale="26" orientation="landscape" horizontalDpi="204" verticalDpi="196" r:id="rId1"/>
      <headerFooter alignWithMargins="0">
        <oddHeader>&amp;R</oddHeader>
      </headerFooter>
    </customSheetView>
    <customSheetView guid="{3DA74F3E-F145-470D-BDA0-4288A858AFDF}" scale="75" showGridLines="0" topLeftCell="B70">
      <selection activeCell="H83" sqref="H83"/>
      <pageMargins left="0.21" right="0" top="0.54" bottom="0" header="0.3" footer="0"/>
      <printOptions horizontalCentered="1"/>
      <pageSetup paperSize="9" scale="26" orientation="landscape" horizontalDpi="204" verticalDpi="196" r:id="rId2"/>
      <headerFooter alignWithMargins="0">
        <oddHeader>&amp;R</oddHeader>
      </headerFooter>
    </customSheetView>
    <customSheetView guid="{3E9A2BAE-164D-47A0-8104-C7D4E0A4EAEF}" scale="75" showGridLines="0" topLeftCell="B4">
      <selection activeCell="F26" sqref="F26"/>
      <pageMargins left="0.21" right="0" top="0.54" bottom="0" header="0.3" footer="0"/>
      <printOptions horizontalCentered="1"/>
      <pageSetup paperSize="9" scale="26" orientation="landscape" horizontalDpi="204" verticalDpi="196" r:id="rId3"/>
      <headerFooter alignWithMargins="0">
        <oddHeader>&amp;R</oddHeader>
      </headerFooter>
    </customSheetView>
    <customSheetView guid="{B9C309E4-7299-4CD5-AAAB-CF9542D1540F}" scale="85" showPageBreaks="1" showGridLines="0" view="pageBreakPreview" topLeftCell="A13">
      <selection activeCell="F17" sqref="F17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C00304E5-BAC8-4C34-B3D2-AD7EACE0CB92}" scale="85" showPageBreaks="1" showGridLines="0" view="pageBreakPreview" topLeftCell="A13">
      <selection activeCell="F17" sqref="F17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93A7AE30-CF2C-4CF1-930B-9425B5F5817D}" scale="85" showPageBreaks="1" showGridLines="0" view="pageBreakPreview" topLeftCell="A25">
      <selection activeCell="J21" sqref="J21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D7835D66-B13D-4A90-85BF-DC3ACE120431}" scale="85" showPageBreaks="1" showGridLines="0" view="pageBreakPreview" topLeftCell="A43">
      <selection activeCell="M71" sqref="M71:M76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88931C49-9137-4FED-AEBA-55DC84EE773E}" scale="85" showPageBreaks="1" showGridLines="0" view="pageBreakPreview">
      <selection activeCell="F17" sqref="F17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CEA7FD87-719A-426A-B06E-9D4E99783EED}" scale="85" showPageBreaks="1" showGridLines="0" view="pageBreakPreview">
      <selection activeCell="G22" sqref="G22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23D6460C-E645-4432-B260-E5EED77E92F3}" scale="85" showPageBreaks="1" showGridLines="0" printArea="1" view="pageBreakPreview" topLeftCell="A31">
      <selection activeCell="A39" sqref="A39:B39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A0571078-F8D9-4419-99DA-CC05A0A8884F}" scale="85" showPageBreaks="1" showGridLines="0" printArea="1" view="pageBreakPreview" topLeftCell="A65">
      <selection activeCell="D82" sqref="D82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4BAB3EE4-9C54-4B90-B433-C200B8083694}" scale="85" showPageBreaks="1" showGridLines="0" view="pageBreakPreview">
      <selection activeCell="G67" sqref="G67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DB8C7FDF-A076-429E-9C69-19F5346810D2}" scale="85" showPageBreaks="1" showGridLines="0" view="pageBreakPreview" topLeftCell="A13">
      <selection activeCell="F17" sqref="F17"/>
      <pageMargins left="0.21" right="0" top="0.54" bottom="0" header="0.3" footer="0"/>
      <printOptions horizontalCentered="1"/>
      <pageSetup paperSize="9" scale="26" orientation="landscape" horizontalDpi="204" verticalDpi="196"/>
      <headerFooter alignWithMargins="0">
        <oddHeader>&amp;R</oddHeader>
      </headerFooter>
    </customSheetView>
    <customSheetView guid="{6D779134-8889-443F-9ACA-8D735092180D}" scale="75" showGridLines="0" topLeftCell="A67">
      <selection activeCell="H92" sqref="H92"/>
      <pageMargins left="0.21" right="0" top="0.54" bottom="0" header="0.3" footer="0"/>
      <printOptions horizontalCentered="1"/>
      <pageSetup paperSize="9" scale="26" orientation="landscape" horizontalDpi="204" verticalDpi="196" r:id="rId4"/>
      <headerFooter alignWithMargins="0">
        <oddHeader>&amp;R</oddHeader>
      </headerFooter>
    </customSheetView>
    <customSheetView guid="{36EED012-CDEF-4DC1-8A77-CC61E5DDA9AF}" scale="85" showGridLines="0" topLeftCell="A70">
      <selection activeCell="G97" sqref="G97"/>
      <pageMargins left="0.21" right="0" top="0.54" bottom="0" header="0.3" footer="0"/>
      <printOptions horizontalCentered="1"/>
      <pageSetup paperSize="9" scale="26" orientation="landscape" horizontalDpi="204" verticalDpi="196" r:id="rId5"/>
      <headerFooter alignWithMargins="0">
        <oddHeader>&amp;R</oddHeader>
      </headerFooter>
    </customSheetView>
    <customSheetView guid="{C6EA2456-9077-41F6-8AD1-2B98609E6968}" scale="85" showGridLines="0" topLeftCell="A7">
      <selection activeCell="D89" sqref="D89"/>
      <pageMargins left="0.21" right="0" top="0.54" bottom="0" header="0.3" footer="0"/>
      <printOptions horizontalCentered="1"/>
      <pageSetup paperSize="9" scale="26" orientation="landscape" horizontalDpi="204" verticalDpi="196" r:id="rId6"/>
      <headerFooter alignWithMargins="0">
        <oddHeader>&amp;R</oddHeader>
      </headerFooter>
    </customSheetView>
    <customSheetView guid="{77C6715E-78A8-45AF-BBE5-55C648F3FD39}" scale="85" showGridLines="0">
      <selection activeCell="G98" sqref="G98"/>
      <pageMargins left="0.21" right="0" top="0.54" bottom="0" header="0.3" footer="0"/>
      <printOptions horizontalCentered="1"/>
      <pageSetup paperSize="9" scale="26" orientation="landscape" horizontalDpi="204" verticalDpi="196" r:id="rId7"/>
      <headerFooter alignWithMargins="0">
        <oddHeader>&amp;R</oddHeader>
      </headerFooter>
    </customSheetView>
    <customSheetView guid="{D73C7D54-4891-4237-9750-225D2462AB34}" scale="85" showGridLines="0" topLeftCell="A37">
      <selection activeCell="B75" sqref="B75"/>
      <pageMargins left="0.21" right="0" top="0.54" bottom="0" header="0.3" footer="0"/>
      <printOptions horizontalCentered="1"/>
      <pageSetup paperSize="9" scale="26" orientation="landscape" horizontalDpi="204" verticalDpi="196" r:id="rId8"/>
      <headerFooter alignWithMargins="0">
        <oddHeader>&amp;R</oddHeader>
      </headerFooter>
    </customSheetView>
    <customSheetView guid="{035FD7B7-E407-47C6-82D2-F16A7036DEE3}" scale="85" showGridLines="0" topLeftCell="A37">
      <selection activeCell="B75" sqref="B75"/>
      <pageMargins left="0.21" right="0" top="0.54" bottom="0" header="0.3" footer="0"/>
      <printOptions horizontalCentered="1"/>
      <pageSetup paperSize="9" scale="26" orientation="landscape" horizontalDpi="204" verticalDpi="196" r:id="rId9"/>
      <headerFooter alignWithMargins="0">
        <oddHeader>&amp;R</oddHeader>
      </headerFooter>
    </customSheetView>
  </customSheetViews>
  <mergeCells count="34">
    <mergeCell ref="E19:E20"/>
    <mergeCell ref="E21:E22"/>
    <mergeCell ref="D15:D16"/>
    <mergeCell ref="E15:E16"/>
    <mergeCell ref="D17:D18"/>
    <mergeCell ref="E17:E18"/>
    <mergeCell ref="D19:D20"/>
    <mergeCell ref="A1:L2"/>
    <mergeCell ref="F9:F10"/>
    <mergeCell ref="G9:G10"/>
    <mergeCell ref="A11:A12"/>
    <mergeCell ref="B9:C10"/>
    <mergeCell ref="A6:I6"/>
    <mergeCell ref="H9:J9"/>
    <mergeCell ref="A9:A10"/>
    <mergeCell ref="B11:C12"/>
    <mergeCell ref="D11:D12"/>
    <mergeCell ref="E11:E12"/>
    <mergeCell ref="A13:A14"/>
    <mergeCell ref="B13:C14"/>
    <mergeCell ref="B15:C16"/>
    <mergeCell ref="I60:M60"/>
    <mergeCell ref="A21:A22"/>
    <mergeCell ref="A28:B29"/>
    <mergeCell ref="C28:E28"/>
    <mergeCell ref="I28:K28"/>
    <mergeCell ref="B21:C22"/>
    <mergeCell ref="A19:A20"/>
    <mergeCell ref="B17:C18"/>
    <mergeCell ref="B19:C20"/>
    <mergeCell ref="A15:A16"/>
    <mergeCell ref="D13:D14"/>
    <mergeCell ref="E13:E14"/>
    <mergeCell ref="D21:D22"/>
  </mergeCells>
  <hyperlinks>
    <hyperlink ref="A5" location="MENU!A1" display="BACK TO MENU" xr:uid="{00000000-0004-0000-1700-000000000000}"/>
  </hyperlinks>
  <printOptions horizontalCentered="1"/>
  <pageMargins left="0.21" right="0" top="0.54" bottom="0" header="0.3" footer="0"/>
  <pageSetup paperSize="9" scale="26" orientation="landscape" horizontalDpi="204" verticalDpi="196" r:id="rId10"/>
  <headerFooter alignWithMargins="0">
    <oddHeader>&amp;R</oddHeader>
  </headerFooter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MENU</vt:lpstr>
      <vt:lpstr>CIT</vt:lpstr>
      <vt:lpstr>CV1</vt:lpstr>
      <vt:lpstr>Sheet3</vt:lpstr>
      <vt:lpstr>CV2</vt:lpstr>
      <vt:lpstr>CV3</vt:lpstr>
      <vt:lpstr>CV5</vt:lpstr>
      <vt:lpstr>CVX1-QVS</vt:lpstr>
      <vt:lpstr>CHL</vt:lpstr>
      <vt:lpstr>CKI</vt:lpstr>
      <vt:lpstr>KTX1</vt:lpstr>
      <vt:lpstr>KTX6</vt:lpstr>
      <vt:lpstr>THX</vt:lpstr>
      <vt:lpstr>Port Klang West &amp; Pasir Gudang </vt:lpstr>
      <vt:lpstr>Jakarta (Direct)</vt:lpstr>
      <vt:lpstr>YANGON (AWPT)</vt:lpstr>
      <vt:lpstr>Yangon (MIP &amp; MITT)</vt:lpstr>
      <vt:lpstr>Sheet2</vt:lpstr>
      <vt:lpstr>INDONESIA via PKL, SGP</vt:lpstr>
      <vt:lpstr>PHILIPPINES</vt:lpstr>
      <vt:lpstr>MALAYSIA via PKG, SGP</vt:lpstr>
      <vt:lpstr>Sheet1</vt:lpstr>
      <vt:lpstr>Chittagong via PKG, SGP</vt:lpstr>
      <vt:lpstr>India via  PKG, SGP</vt:lpstr>
    </vt:vector>
  </TitlesOfParts>
  <Company>Cosfi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Coscon</dc:creator>
  <cp:lastModifiedBy>thinh</cp:lastModifiedBy>
  <cp:lastPrinted>2018-05-15T08:19:00Z</cp:lastPrinted>
  <dcterms:created xsi:type="dcterms:W3CDTF">1999-08-17T08:14:00Z</dcterms:created>
  <dcterms:modified xsi:type="dcterms:W3CDTF">2021-10-04T02:31:51Z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1033-11.2.0.9255</vt:lpwstr>
  </property>
</Properties>
</file>